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23.1821.0/83501891 Engineering consulting services/3 Tender/"/>
    </mc:Choice>
  </mc:AlternateContent>
  <xr:revisionPtr revIDLastSave="5" documentId="8_{F4040708-7742-4B9C-B450-4F921BF80F3C}" xr6:coauthVersionLast="47" xr6:coauthVersionMax="47" xr10:uidLastSave="{E9819F01-7661-47C1-9BA8-83AA5C512CF7}"/>
  <bookViews>
    <workbookView xWindow="-110" yWindow="-110" windowWidth="19420" windowHeight="10300" tabRatio="890" activeTab="2"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пропозиція'!$A$1:$G$37</definedName>
    <definedName name="_xlnm.Print_Area" localSheetId="3">'Технічна оцінка'!$A$1:$N$150</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51" l="1"/>
  <c r="G14" i="51"/>
  <c r="P146" i="57"/>
  <c r="P145" i="57"/>
  <c r="P144" i="57"/>
  <c r="P143" i="57"/>
  <c r="N143" i="57"/>
  <c r="H143" i="57"/>
  <c r="F143" i="57"/>
  <c r="P142" i="57"/>
  <c r="D142" i="57"/>
  <c r="P141" i="57"/>
  <c r="N141" i="57"/>
  <c r="L141" i="57"/>
  <c r="J141" i="57"/>
  <c r="H141" i="57"/>
  <c r="F141" i="57"/>
  <c r="P140" i="57"/>
  <c r="N140" i="57"/>
  <c r="N142" i="57" s="1"/>
  <c r="L140" i="57"/>
  <c r="J140" i="57"/>
  <c r="H140" i="57"/>
  <c r="H142" i="57" s="1"/>
  <c r="F140" i="57"/>
  <c r="F142" i="57" s="1"/>
  <c r="P139" i="57"/>
  <c r="N139" i="57"/>
  <c r="L139" i="57"/>
  <c r="L142" i="57" s="1"/>
  <c r="J139" i="57"/>
  <c r="J142" i="57" s="1"/>
  <c r="H139" i="57"/>
  <c r="F139" i="57"/>
  <c r="P138" i="57"/>
  <c r="P137" i="57"/>
  <c r="N137" i="57"/>
  <c r="D137" i="57"/>
  <c r="P136" i="57"/>
  <c r="N136" i="57"/>
  <c r="L136" i="57"/>
  <c r="J136" i="57"/>
  <c r="H136" i="57"/>
  <c r="F136" i="57"/>
  <c r="P135" i="57"/>
  <c r="N135" i="57"/>
  <c r="L135" i="57"/>
  <c r="J135" i="57"/>
  <c r="H135" i="57"/>
  <c r="F135" i="57"/>
  <c r="P134" i="57"/>
  <c r="N134" i="57"/>
  <c r="L134" i="57"/>
  <c r="J134" i="57"/>
  <c r="H134" i="57"/>
  <c r="F134" i="57"/>
  <c r="P133" i="57"/>
  <c r="N133" i="57"/>
  <c r="L133" i="57"/>
  <c r="J133" i="57"/>
  <c r="H133" i="57"/>
  <c r="F133" i="57"/>
  <c r="P132" i="57"/>
  <c r="N132" i="57"/>
  <c r="L132" i="57"/>
  <c r="J132" i="57"/>
  <c r="H132" i="57"/>
  <c r="F132" i="57"/>
  <c r="P131" i="57"/>
  <c r="N131" i="57"/>
  <c r="L131" i="57"/>
  <c r="J131" i="57"/>
  <c r="J137" i="57" s="1"/>
  <c r="H131" i="57"/>
  <c r="F131" i="57"/>
  <c r="P130" i="57"/>
  <c r="N130" i="57"/>
  <c r="L130" i="57"/>
  <c r="L137" i="57" s="1"/>
  <c r="J130" i="57"/>
  <c r="H130" i="57"/>
  <c r="H137" i="57" s="1"/>
  <c r="F130" i="57"/>
  <c r="F137" i="57" s="1"/>
  <c r="P129" i="57"/>
  <c r="P128" i="57"/>
  <c r="N128" i="57"/>
  <c r="J128" i="57"/>
  <c r="F128" i="57"/>
  <c r="D128" i="57"/>
  <c r="P127" i="57"/>
  <c r="N127" i="57"/>
  <c r="L127" i="57"/>
  <c r="J127" i="57"/>
  <c r="H127" i="57"/>
  <c r="F127" i="57"/>
  <c r="P126" i="57"/>
  <c r="N126" i="57"/>
  <c r="L126" i="57"/>
  <c r="J126" i="57"/>
  <c r="H126" i="57"/>
  <c r="F126" i="57"/>
  <c r="P125" i="57"/>
  <c r="N125" i="57"/>
  <c r="L125" i="57"/>
  <c r="J125" i="57"/>
  <c r="H125" i="57"/>
  <c r="F125" i="57"/>
  <c r="P124" i="57"/>
  <c r="N124" i="57"/>
  <c r="L124" i="57"/>
  <c r="J124" i="57"/>
  <c r="H124" i="57"/>
  <c r="F124" i="57"/>
  <c r="P123" i="57"/>
  <c r="N123" i="57"/>
  <c r="L123" i="57"/>
  <c r="J123" i="57"/>
  <c r="H123" i="57"/>
  <c r="F123" i="57"/>
  <c r="P122" i="57"/>
  <c r="N122" i="57"/>
  <c r="L122" i="57"/>
  <c r="J122" i="57"/>
  <c r="H122" i="57"/>
  <c r="F122" i="57"/>
  <c r="P121" i="57"/>
  <c r="N121" i="57"/>
  <c r="L121" i="57"/>
  <c r="J121" i="57"/>
  <c r="H121" i="57"/>
  <c r="F121" i="57"/>
  <c r="P120" i="57"/>
  <c r="N120" i="57"/>
  <c r="L120" i="57"/>
  <c r="L128" i="57" s="1"/>
  <c r="J120" i="57"/>
  <c r="H120" i="57"/>
  <c r="H128" i="57" s="1"/>
  <c r="F120" i="57"/>
  <c r="P119" i="57"/>
  <c r="P118" i="57"/>
  <c r="N118" i="57"/>
  <c r="J118" i="57"/>
  <c r="F118" i="57"/>
  <c r="D118" i="57"/>
  <c r="P117" i="57"/>
  <c r="N117" i="57"/>
  <c r="L117" i="57"/>
  <c r="J117" i="57"/>
  <c r="H117" i="57"/>
  <c r="F117" i="57"/>
  <c r="P116" i="57"/>
  <c r="N116" i="57"/>
  <c r="L116" i="57"/>
  <c r="J116" i="57"/>
  <c r="H116" i="57"/>
  <c r="F116" i="57"/>
  <c r="P115" i="57"/>
  <c r="N115" i="57"/>
  <c r="L115" i="57"/>
  <c r="J115" i="57"/>
  <c r="H115" i="57"/>
  <c r="F115" i="57"/>
  <c r="P114" i="57"/>
  <c r="N114" i="57"/>
  <c r="L114" i="57"/>
  <c r="J114" i="57"/>
  <c r="H114" i="57"/>
  <c r="F114" i="57"/>
  <c r="P113" i="57"/>
  <c r="N113" i="57"/>
  <c r="L113" i="57"/>
  <c r="J113" i="57"/>
  <c r="H113" i="57"/>
  <c r="F113" i="57"/>
  <c r="P112" i="57"/>
  <c r="N112" i="57"/>
  <c r="L112" i="57"/>
  <c r="J112" i="57"/>
  <c r="H112" i="57"/>
  <c r="F112" i="57"/>
  <c r="P111" i="57"/>
  <c r="N111" i="57"/>
  <c r="L111" i="57"/>
  <c r="J111" i="57"/>
  <c r="H111" i="57"/>
  <c r="F111" i="57"/>
  <c r="P110" i="57"/>
  <c r="N110" i="57"/>
  <c r="L110" i="57"/>
  <c r="L118" i="57" s="1"/>
  <c r="J110" i="57"/>
  <c r="H110" i="57"/>
  <c r="H118" i="57" s="1"/>
  <c r="F110" i="57"/>
  <c r="P109" i="57"/>
  <c r="P108" i="57"/>
  <c r="N108" i="57"/>
  <c r="J108" i="57"/>
  <c r="F108" i="57"/>
  <c r="D108" i="57"/>
  <c r="P107" i="57"/>
  <c r="N107" i="57"/>
  <c r="L107" i="57"/>
  <c r="J107" i="57"/>
  <c r="H107" i="57"/>
  <c r="F107" i="57"/>
  <c r="P106" i="57"/>
  <c r="N106" i="57"/>
  <c r="L106" i="57"/>
  <c r="J106" i="57"/>
  <c r="H106" i="57"/>
  <c r="F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L108" i="57" s="1"/>
  <c r="J100" i="57"/>
  <c r="H100" i="57"/>
  <c r="H108" i="57" s="1"/>
  <c r="F100" i="57"/>
  <c r="P99" i="57"/>
  <c r="P98" i="57"/>
  <c r="N98" i="57"/>
  <c r="J98" i="57"/>
  <c r="F98" i="57"/>
  <c r="D98" i="57"/>
  <c r="P97" i="57"/>
  <c r="N97" i="57"/>
  <c r="L97" i="57"/>
  <c r="J97" i="57"/>
  <c r="H97" i="57"/>
  <c r="F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J92" i="57"/>
  <c r="H92" i="57"/>
  <c r="F92" i="57"/>
  <c r="P91" i="57"/>
  <c r="N91" i="57"/>
  <c r="L91" i="57"/>
  <c r="J91" i="57"/>
  <c r="H91" i="57"/>
  <c r="F91" i="57"/>
  <c r="P90" i="57"/>
  <c r="N90" i="57"/>
  <c r="L90" i="57"/>
  <c r="L98" i="57" s="1"/>
  <c r="J90" i="57"/>
  <c r="H90" i="57"/>
  <c r="H98" i="57" s="1"/>
  <c r="F90" i="57"/>
  <c r="P89" i="57"/>
  <c r="P88" i="57"/>
  <c r="N88" i="57"/>
  <c r="J88" i="57"/>
  <c r="F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H82" i="57"/>
  <c r="F82" i="57"/>
  <c r="P81" i="57"/>
  <c r="N81" i="57"/>
  <c r="L81" i="57"/>
  <c r="J81" i="57"/>
  <c r="H81" i="57"/>
  <c r="F81" i="57"/>
  <c r="P80" i="57"/>
  <c r="N80" i="57"/>
  <c r="L80" i="57"/>
  <c r="L88" i="57" s="1"/>
  <c r="J80" i="57"/>
  <c r="H80" i="57"/>
  <c r="H88" i="57" s="1"/>
  <c r="F80" i="57"/>
  <c r="P79" i="57"/>
  <c r="P78" i="57"/>
  <c r="N78" i="57"/>
  <c r="J78" i="57"/>
  <c r="F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J71" i="57"/>
  <c r="H71" i="57"/>
  <c r="F71" i="57"/>
  <c r="P70" i="57"/>
  <c r="N70" i="57"/>
  <c r="L70" i="57"/>
  <c r="L78" i="57" s="1"/>
  <c r="J70" i="57"/>
  <c r="H70" i="57"/>
  <c r="H78" i="57" s="1"/>
  <c r="F70" i="57"/>
  <c r="P69" i="57"/>
  <c r="P68" i="57"/>
  <c r="N68" i="57"/>
  <c r="J68" i="57"/>
  <c r="F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H62" i="57"/>
  <c r="F62" i="57"/>
  <c r="P61" i="57"/>
  <c r="N61" i="57"/>
  <c r="L61" i="57"/>
  <c r="J61" i="57"/>
  <c r="H61" i="57"/>
  <c r="F61" i="57"/>
  <c r="P60" i="57"/>
  <c r="N60" i="57"/>
  <c r="L60" i="57"/>
  <c r="L68" i="57" s="1"/>
  <c r="J60" i="57"/>
  <c r="H60" i="57"/>
  <c r="H68" i="57" s="1"/>
  <c r="F60" i="57"/>
  <c r="P59" i="57"/>
  <c r="P58" i="57"/>
  <c r="N58" i="57"/>
  <c r="J58" i="57"/>
  <c r="F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H53" i="57"/>
  <c r="F53" i="57"/>
  <c r="P52" i="57"/>
  <c r="N52" i="57"/>
  <c r="L52" i="57"/>
  <c r="J52" i="57"/>
  <c r="H52" i="57"/>
  <c r="F52" i="57"/>
  <c r="P51" i="57"/>
  <c r="N51" i="57"/>
  <c r="L51" i="57"/>
  <c r="J51" i="57"/>
  <c r="H51" i="57"/>
  <c r="F51" i="57"/>
  <c r="P50" i="57"/>
  <c r="N50" i="57"/>
  <c r="L50" i="57"/>
  <c r="L58" i="57" s="1"/>
  <c r="J50" i="57"/>
  <c r="H50" i="57"/>
  <c r="H58" i="57" s="1"/>
  <c r="F50" i="57"/>
  <c r="P49" i="57"/>
  <c r="P48" i="57"/>
  <c r="N48" i="57"/>
  <c r="J48" i="57"/>
  <c r="F48" i="57"/>
  <c r="D48" i="57"/>
  <c r="D143"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J42" i="57"/>
  <c r="H42" i="57"/>
  <c r="F42" i="57"/>
  <c r="P41" i="57"/>
  <c r="N41" i="57"/>
  <c r="L41" i="57"/>
  <c r="J41" i="57"/>
  <c r="H41" i="57"/>
  <c r="F41" i="57"/>
  <c r="P40" i="57"/>
  <c r="N40" i="57"/>
  <c r="L40" i="57"/>
  <c r="L48" i="57" s="1"/>
  <c r="J40" i="57"/>
  <c r="H40" i="57"/>
  <c r="H48" i="57" s="1"/>
  <c r="F40" i="57"/>
  <c r="P39" i="57"/>
  <c r="P38" i="57"/>
  <c r="P37" i="57"/>
  <c r="D37" i="57"/>
  <c r="P36" i="57"/>
  <c r="N36" i="57"/>
  <c r="L36" i="57"/>
  <c r="J36" i="57"/>
  <c r="H36" i="57"/>
  <c r="F36" i="57"/>
  <c r="P35" i="57"/>
  <c r="N35" i="57"/>
  <c r="J35" i="57"/>
  <c r="F35" i="57"/>
  <c r="D35" i="57"/>
  <c r="P34" i="57"/>
  <c r="N34" i="57"/>
  <c r="L34" i="57"/>
  <c r="J34" i="57"/>
  <c r="H34" i="57"/>
  <c r="F34" i="57"/>
  <c r="P33" i="57"/>
  <c r="N33" i="57"/>
  <c r="L33" i="57"/>
  <c r="J33" i="57"/>
  <c r="H33" i="57"/>
  <c r="F33" i="57"/>
  <c r="P32" i="57"/>
  <c r="N32" i="57"/>
  <c r="L32" i="57"/>
  <c r="L35" i="57" s="1"/>
  <c r="J32" i="57"/>
  <c r="H32" i="57"/>
  <c r="H35" i="57" s="1"/>
  <c r="F32" i="57"/>
  <c r="P31" i="57"/>
  <c r="P30" i="57"/>
  <c r="N30" i="57"/>
  <c r="J30" i="57"/>
  <c r="F30" i="57"/>
  <c r="D30" i="57"/>
  <c r="P29" i="57"/>
  <c r="N29" i="57"/>
  <c r="L29" i="57"/>
  <c r="J29" i="57"/>
  <c r="H29" i="57"/>
  <c r="F29" i="57"/>
  <c r="P28" i="57"/>
  <c r="N28" i="57"/>
  <c r="L28" i="57"/>
  <c r="L30" i="57" s="1"/>
  <c r="J28" i="57"/>
  <c r="H28" i="57"/>
  <c r="H30" i="57" s="1"/>
  <c r="F28" i="57"/>
  <c r="P27" i="57"/>
  <c r="P26" i="57"/>
  <c r="N26" i="57"/>
  <c r="J26" i="57"/>
  <c r="F26" i="57"/>
  <c r="D26" i="57"/>
  <c r="P25" i="57"/>
  <c r="N25" i="57"/>
  <c r="L25" i="57"/>
  <c r="J25" i="57"/>
  <c r="H25" i="57"/>
  <c r="F25" i="57"/>
  <c r="P24" i="57"/>
  <c r="N24" i="57"/>
  <c r="L24" i="57"/>
  <c r="L26" i="57" s="1"/>
  <c r="J24" i="57"/>
  <c r="H24" i="57"/>
  <c r="H26" i="57" s="1"/>
  <c r="F24" i="57"/>
  <c r="P23" i="57"/>
  <c r="P22" i="57"/>
  <c r="N22" i="57"/>
  <c r="J22" i="57"/>
  <c r="F22" i="57"/>
  <c r="D22" i="57"/>
  <c r="P21" i="57"/>
  <c r="N21" i="57"/>
  <c r="L21" i="57"/>
  <c r="J21" i="57"/>
  <c r="H21" i="57"/>
  <c r="F21" i="57"/>
  <c r="P20" i="57"/>
  <c r="N20" i="57"/>
  <c r="L20" i="57"/>
  <c r="L22" i="57" s="1"/>
  <c r="J20" i="57"/>
  <c r="H20" i="57"/>
  <c r="H22" i="57" s="1"/>
  <c r="F20" i="57"/>
  <c r="P19" i="57"/>
  <c r="P18" i="57"/>
  <c r="N18" i="57"/>
  <c r="J18" i="57"/>
  <c r="F18" i="57"/>
  <c r="D18" i="57"/>
  <c r="P17" i="57"/>
  <c r="N17" i="57"/>
  <c r="L17" i="57"/>
  <c r="J17" i="57"/>
  <c r="H17" i="57"/>
  <c r="F17" i="57"/>
  <c r="P16" i="57"/>
  <c r="N16" i="57"/>
  <c r="L16" i="57"/>
  <c r="L18" i="57" s="1"/>
  <c r="J16" i="57"/>
  <c r="H16" i="57"/>
  <c r="H18" i="57" s="1"/>
  <c r="F16" i="57"/>
  <c r="P15" i="57"/>
  <c r="P14" i="57"/>
  <c r="N14" i="57"/>
  <c r="N37" i="57" s="1"/>
  <c r="N144" i="57" s="1"/>
  <c r="N145" i="57" s="1"/>
  <c r="N146" i="57" s="1"/>
  <c r="J14" i="57"/>
  <c r="J37" i="57" s="1"/>
  <c r="F14" i="57"/>
  <c r="F37" i="57" s="1"/>
  <c r="F144" i="57" s="1"/>
  <c r="F145" i="57" s="1"/>
  <c r="F146" i="57" s="1"/>
  <c r="D14" i="57"/>
  <c r="P13" i="57"/>
  <c r="N13" i="57"/>
  <c r="L13" i="57"/>
  <c r="J13" i="57"/>
  <c r="H13" i="57"/>
  <c r="F13" i="57"/>
  <c r="P12" i="57"/>
  <c r="N12" i="57"/>
  <c r="L12" i="57"/>
  <c r="L14" i="57" s="1"/>
  <c r="J12" i="57"/>
  <c r="H12" i="57"/>
  <c r="H14" i="57" s="1"/>
  <c r="H37" i="57" s="1"/>
  <c r="H144" i="57" s="1"/>
  <c r="H145" i="57" s="1"/>
  <c r="H146" i="57" s="1"/>
  <c r="F12" i="57"/>
  <c r="P11" i="57"/>
  <c r="P10" i="57"/>
  <c r="M5" i="57"/>
  <c r="F26" i="3"/>
  <c r="L37" i="57" l="1"/>
  <c r="J143" i="57"/>
  <c r="J144" i="57"/>
  <c r="J145" i="57" s="1"/>
  <c r="J146" i="57" s="1"/>
  <c r="L143" i="57"/>
  <c r="D144" i="57"/>
  <c r="L144" i="57" l="1"/>
  <c r="L145" i="57" s="1"/>
  <c r="L146" i="57" s="1"/>
  <c r="D8" i="51" l="1"/>
  <c r="G11" i="51"/>
  <c r="G12" i="51"/>
  <c r="G13" i="51"/>
  <c r="G10" i="51"/>
  <c r="M27" i="3" l="1"/>
  <c r="C6" i="51" l="1"/>
  <c r="J5" i="3" l="1"/>
  <c r="M22" i="3" l="1"/>
  <c r="J18" i="3"/>
  <c r="K22" i="3"/>
  <c r="L10" i="3"/>
  <c r="M26" i="3"/>
  <c r="E1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tc={300D1137-9F00-421D-A971-C45972631BC9}</author>
  </authors>
  <commentList>
    <comment ref="B38" authorId="0" shapeId="0" xr:uid="{300D1137-9F00-421D-A971-C45972631BC9}">
      <text>
        <t>[Threaded comment]
Your version of Excel allows you to read this threaded comment; however, any edits to it will get removed if the file is opened in a newer version of Excel. Learn more: https://go.microsoft.com/fwlink/?linkid=870924
Comment:
    Please synchronise the criteria listed in ToR with this table when making changes</t>
      </text>
    </comment>
  </commentList>
</comments>
</file>

<file path=xl/sharedStrings.xml><?xml version="1.0" encoding="utf-8"?>
<sst xmlns="http://schemas.openxmlformats.org/spreadsheetml/2006/main" count="526" uniqueCount="418">
  <si>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</si>
  <si>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</si>
  <si>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</si>
  <si>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</si>
  <si>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</si>
  <si>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</si>
  <si>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</si>
  <si>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</si>
  <si>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</si>
  <si>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</si>
  <si>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</si>
  <si>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</si>
  <si>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</si>
  <si>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</si>
  <si>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</si>
  <si>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</si>
  <si>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</si>
  <si>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</si>
  <si>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</si>
  <si>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</si>
  <si>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</si>
  <si>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</si>
  <si>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</si>
  <si>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</si>
  <si>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</si>
  <si>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</si>
  <si>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</si>
  <si>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</si>
  <si>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</si>
  <si>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</si>
  <si>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</si>
  <si>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</si>
  <si>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</si>
  <si>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</si>
  <si>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</si>
  <si>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</si>
  <si>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</si>
  <si>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</si>
  <si>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</si>
  <si>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</si>
  <si>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</si>
  <si>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</si>
  <si>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</si>
  <si>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</si>
  <si>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</si>
  <si>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</si>
  <si>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</si>
  <si>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</si>
  <si>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</si>
  <si>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</si>
  <si>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</si>
  <si>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</si>
  <si>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</si>
  <si>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</si>
  <si>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</si>
  <si>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</si>
  <si>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</si>
  <si>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</si>
  <si>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</si>
  <si>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</si>
  <si>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</si>
  <si>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</si>
  <si>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</si>
  <si>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</si>
  <si>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</si>
  <si>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</si>
  <si>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</si>
  <si>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</si>
  <si>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</si>
  <si>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</si>
  <si>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</si>
  <si>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</si>
  <si>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</si>
  <si>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</si>
  <si>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</si>
  <si>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</si>
  <si>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</si>
  <si>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</si>
  <si>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</si>
  <si>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</si>
  <si>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</si>
  <si>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</si>
  <si>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</si>
  <si>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</si>
  <si>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</si>
  <si>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</si>
  <si>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</si>
  <si>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</si>
  <si>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</si>
  <si>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</si>
  <si>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</si>
  <si>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</si>
  <si>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</si>
  <si>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</si>
  <si>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</si>
  <si>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</si>
  <si>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</si>
  <si>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</si>
  <si>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</si>
  <si>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</si>
  <si>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</si>
  <si>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</si>
  <si>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</si>
  <si>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</si>
  <si>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</si>
  <si>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</si>
  <si>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</si>
  <si>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</si>
  <si>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</si>
  <si>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</si>
  <si>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</si>
  <si>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</si>
  <si>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</si>
  <si>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</si>
  <si>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</si>
  <si>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</si>
  <si>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</si>
  <si>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</si>
  <si>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</si>
  <si>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</si>
  <si>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</si>
  <si>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</si>
  <si>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</si>
  <si>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</si>
  <si>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</si>
  <si>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</si>
  <si>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</si>
  <si>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</si>
  <si>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</si>
  <si>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Комерційна пропозиція №/
Commercial offer №</t>
  </si>
  <si>
    <t>дата/dd.</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</si>
  <si>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</si>
  <si>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</si>
  <si>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</si>
  <si>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t>Expert's names /
Ім'я експертів</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</si>
  <si>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</si>
  <si>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</si>
  <si>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</si>
  <si>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</si>
  <si>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</si>
  <si>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</si>
  <si>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</si>
  <si>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</si>
  <si>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</si>
  <si>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</si>
  <si>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</si>
  <si>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</si>
  <si>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</si>
  <si>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</si>
  <si>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</si>
  <si>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</si>
  <si>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</si>
  <si>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</si>
  <si>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</si>
  <si>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</si>
  <si>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</si>
  <si>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</si>
  <si>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</si>
  <si>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</si>
  <si>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</si>
  <si>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</si>
  <si>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</si>
  <si>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</si>
  <si>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</si>
  <si>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</si>
  <si>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</si>
  <si>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</si>
  <si>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</si>
  <si>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</si>
  <si>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</si>
  <si>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</si>
  <si>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</si>
  <si>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</si>
  <si>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</si>
  <si>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</si>
  <si>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</si>
  <si>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</si>
  <si>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</si>
  <si>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</si>
  <si>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</si>
  <si>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</si>
  <si>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</si>
  <si>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</si>
  <si>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General engineering consulting services for social infrastructure projects</t>
  </si>
  <si>
    <t>Загальні інженерно-консультаційні послуги для проєктів соціальної інфраструктури</t>
  </si>
  <si>
    <t>Grid for the technical assessment of bids below the EU threshold</t>
  </si>
  <si>
    <t>Bidder 1 to 5</t>
  </si>
  <si>
    <t>Org. unit</t>
  </si>
  <si>
    <t>Strengthening Urban Resilience</t>
  </si>
  <si>
    <t>Date</t>
  </si>
  <si>
    <t>09.10.2025</t>
  </si>
  <si>
    <t>Officer responsible for the commission</t>
  </si>
  <si>
    <t>General Engineering Consulting Services 2 – 
Social Infrastructure</t>
  </si>
  <si>
    <t>PN</t>
  </si>
  <si>
    <t>23.1821.0-002.00</t>
  </si>
  <si>
    <t>Assessor</t>
  </si>
  <si>
    <t>Contract no.</t>
  </si>
  <si>
    <t>Version</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</si>
  <si>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</si>
  <si>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</si>
  <si>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</si>
  <si>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</si>
  <si>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</si>
  <si>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</si>
  <si>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</si>
  <si>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</si>
  <si>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</si>
  <si>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</si>
  <si>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</si>
  <si>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</si>
  <si>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</si>
  <si>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</si>
  <si>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</si>
  <si>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</si>
  <si>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</si>
  <si>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</si>
  <si>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</si>
  <si>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</si>
  <si>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</si>
  <si>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</si>
  <si>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</si>
  <si>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</si>
  <si>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</si>
  <si>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</si>
  <si>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</si>
  <si>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</si>
  <si>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</si>
  <si>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</si>
  <si>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</si>
  <si>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</si>
  <si>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</si>
  <si>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</si>
  <si>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</si>
  <si>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</si>
  <si>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</si>
  <si>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</si>
  <si>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and justification of the contractor's strategy for delivering the services put out to tender.</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</si>
  <si>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</si>
  <si>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</si>
  <si>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</si>
  <si>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</si>
  <si>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</si>
  <si>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</si>
  <si>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</si>
  <si>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</si>
  <si>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</si>
  <si>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</si>
  <si>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</si>
  <si>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</si>
  <si>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</si>
  <si>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</si>
  <si>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</si>
  <si>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</si>
  <si>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</si>
  <si>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</si>
  <si>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</si>
  <si>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</si>
  <si>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</si>
  <si>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</si>
  <si>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</si>
  <si>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</si>
  <si>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</si>
  <si>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</si>
  <si>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</si>
  <si>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</si>
  <si>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</si>
  <si>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</si>
  <si>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E1: 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</si>
  <si>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</si>
  <si>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</si>
  <si>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</si>
  <si>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</si>
  <si>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</si>
  <si>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</si>
  <si>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</si>
  <si>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</si>
  <si>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</si>
  <si>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</si>
  <si>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</si>
  <si>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</si>
  <si>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</si>
  <si>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</si>
  <si>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</si>
  <si>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</si>
  <si>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</si>
  <si>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</si>
  <si>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E2: Dep. Team leader (in accordance with ToR provisions/criteria)</t>
  </si>
  <si>
    <t>2.2.1</t>
  </si>
  <si>
    <t>2.2.2</t>
  </si>
  <si>
    <t>2.2.3</t>
  </si>
  <si>
    <t>2.2.4</t>
  </si>
  <si>
    <t>2.2.5</t>
  </si>
  <si>
    <t>2.2.6</t>
  </si>
  <si>
    <t>2.2.7</t>
  </si>
  <si>
    <t>2.2.8</t>
  </si>
  <si>
    <t>Interim total 2.2</t>
  </si>
  <si>
    <t>2.3</t>
  </si>
  <si>
    <t>E3: Tec. Supervisor (in accordance with ToR provisions/criteria)</t>
  </si>
  <si>
    <t>2.3.1</t>
  </si>
  <si>
    <t>2.3.2</t>
  </si>
  <si>
    <t>2.3.3</t>
  </si>
  <si>
    <t>2.3.4</t>
  </si>
  <si>
    <t>2.3.5</t>
  </si>
  <si>
    <t>2.3.6</t>
  </si>
  <si>
    <t>2.3.7</t>
  </si>
  <si>
    <t>2.3.8</t>
  </si>
  <si>
    <t>Interim total 2.3</t>
  </si>
  <si>
    <t>2.4</t>
  </si>
  <si>
    <t>E4: HVAC (in accordance with ToR provisions/criteria)</t>
  </si>
  <si>
    <t>2.4.1</t>
  </si>
  <si>
    <t>2.4.2</t>
  </si>
  <si>
    <t>2.4.3</t>
  </si>
  <si>
    <t>2.4.4</t>
  </si>
  <si>
    <t>2.4.5</t>
  </si>
  <si>
    <t>2.4.6</t>
  </si>
  <si>
    <t>2.4.7</t>
  </si>
  <si>
    <t>2.4.8</t>
  </si>
  <si>
    <t>Interim total 2.4</t>
  </si>
  <si>
    <t>2.5</t>
  </si>
  <si>
    <t>E5: Water &amp; Sewage (in accordance with ToR provisions/criteria)</t>
  </si>
  <si>
    <t>2.5.1</t>
  </si>
  <si>
    <t>2.5.2</t>
  </si>
  <si>
    <t>2.5.3</t>
  </si>
  <si>
    <t>2.5.4</t>
  </si>
  <si>
    <t>2.5.5</t>
  </si>
  <si>
    <t>2.5.6</t>
  </si>
  <si>
    <t>2.5.7</t>
  </si>
  <si>
    <t>2.5.8</t>
  </si>
  <si>
    <t>Interim total 2.5</t>
  </si>
  <si>
    <t>2.6</t>
  </si>
  <si>
    <t>E6: Elec. Engineer (in accordance with ToR provisions/criteria)</t>
  </si>
  <si>
    <t>2.6.1</t>
  </si>
  <si>
    <t>2.6.2</t>
  </si>
  <si>
    <t>2.6.3</t>
  </si>
  <si>
    <t>2.6.4</t>
  </si>
  <si>
    <t>2.6.5</t>
  </si>
  <si>
    <t>2.6.6</t>
  </si>
  <si>
    <t>2.6.7</t>
  </si>
  <si>
    <t>2.6.8</t>
  </si>
  <si>
    <t>Interim total 2.6</t>
  </si>
  <si>
    <t>2.7</t>
  </si>
  <si>
    <t>E7: Fire protection Expert (in accordance with ToR provisions/criteria)</t>
  </si>
  <si>
    <t>2.7.1</t>
  </si>
  <si>
    <t>2.7.2</t>
  </si>
  <si>
    <t>2.7.3</t>
  </si>
  <si>
    <t>2.7.4</t>
  </si>
  <si>
    <t>2.7.5</t>
  </si>
  <si>
    <t>2.7.6</t>
  </si>
  <si>
    <t>2.7.7</t>
  </si>
  <si>
    <t>2.7.8</t>
  </si>
  <si>
    <t>Interim total 2.7</t>
  </si>
  <si>
    <t>2.8</t>
  </si>
  <si>
    <t>E8: Architect (in accordance with ToR provisions/criteria)</t>
  </si>
  <si>
    <t>2.8.1</t>
  </si>
  <si>
    <t>2.8.2</t>
  </si>
  <si>
    <t>2.8.3</t>
  </si>
  <si>
    <t>2.8.4</t>
  </si>
  <si>
    <t>2.8.5</t>
  </si>
  <si>
    <t>2.8.6</t>
  </si>
  <si>
    <t>2.8.7</t>
  </si>
  <si>
    <t>2.8.8</t>
  </si>
  <si>
    <t>Interim total 2.8</t>
  </si>
  <si>
    <t>2.9</t>
  </si>
  <si>
    <t>E9: Estimator (in accordance with ToR provisions/criteria)</t>
  </si>
  <si>
    <t>2.9.1</t>
  </si>
  <si>
    <t>2.9.2</t>
  </si>
  <si>
    <t>2.9.3</t>
  </si>
  <si>
    <t>2.9.4</t>
  </si>
  <si>
    <t>2.9.5</t>
  </si>
  <si>
    <t>2.9.6</t>
  </si>
  <si>
    <t>2.9.7</t>
  </si>
  <si>
    <t>2.9.8</t>
  </si>
  <si>
    <t>Interim total 2.9</t>
  </si>
  <si>
    <t>2.10</t>
  </si>
  <si>
    <t>Short-term expert pool (in accordance with ToR provisions/criteria)</t>
  </si>
  <si>
    <t>2.10.1</t>
  </si>
  <si>
    <t>2.10.2</t>
  </si>
  <si>
    <t>2.10.3</t>
  </si>
  <si>
    <t>2.10.4</t>
  </si>
  <si>
    <t>2.10.5</t>
  </si>
  <si>
    <t>2.10.6</t>
  </si>
  <si>
    <t>2.10.7</t>
  </si>
  <si>
    <t>Interim total 2.10</t>
  </si>
  <si>
    <t>Assessment of proposed personnel for non-specified positions (provided permissible under ToRs)</t>
  </si>
  <si>
    <t>Composition and sufficient assignment duration of the team in order to perform the tasks specified in the schedule and personnel assignment plan</t>
  </si>
  <si>
    <t>Qualifications and sufficient assignment duration of the team (professional experience and other specific experience) in order to process theme 1</t>
  </si>
  <si>
    <t>Qualifications and sufficient assignment duration of the team (professional experience and other specific experience) in order to process theme 2</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</si>
  <si>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</si>
  <si>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</si>
  <si>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</si>
  <si>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</si>
  <si>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</si>
  <si>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</si>
  <si>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Financial statements for the last three financial years</t>
  </si>
  <si>
    <t>Фінансова звітність за останні три фінансові роки</t>
  </si>
  <si>
    <t>A certificate (in an arbitrary form) on the amounts of annual turnover for the last three financial years with a signature and wet stamp (if wet stamp is applicable) in PDF in accordance with requirements of Annex 1 "Terms of reference".</t>
  </si>
  <si>
    <t>A certificate (in an arbitrary form) on the number of employees for the last three years with a signature and wet stamp (if wet stamp is applicable) in PDF in accordance with requirements of Annex 1 "Terms of reference".</t>
  </si>
  <si>
    <t>Довідка (у довільній формі) про обсяги річного обороту за останні три фінансові роки з підписом та печаткою (якщо печатка використовується) у форматі PDF відповідно до вимог в Додатку 1 "Технічне завдання".</t>
  </si>
  <si>
    <t>Довідка (у довільній формі) про кількість працівників за останні три роки  з підписом та печаткою (якщо печатка використовується) у форматі PDF відповідно до вимог в Додатку 1 "Технічне завдання".</t>
  </si>
  <si>
    <t>A certificate with short description (in arbitrary form) of each project indicating the contract volume and the client a signature and wet stamp (if wet stamp is applicable) in PDF in accordance with requirements of Annex 1 "Terms of reference".</t>
  </si>
  <si>
    <t>Довідка з коротким описом (у довільній формі) кожного проекту із зазначенням обсягу договору та клієнта, з підписом та печаткою (якщо печатка використовується) у форматі PDF відповідно до вимог в Додатку 1 "Технічне завдання".</t>
  </si>
  <si>
    <t>Листи-відгуки відповідно до вимог в Додатку 1 "Технічне завдання" (опціонально)</t>
  </si>
  <si>
    <t>Reference letters in accordance with requirements of Annex 1 "Terms of reference" (optional)</t>
  </si>
  <si>
    <t>Key-Expert 1 &amp; 2</t>
  </si>
  <si>
    <t>Experts 3-9</t>
  </si>
  <si>
    <t>Short-term expert pool</t>
  </si>
  <si>
    <t>Overnight allowance</t>
  </si>
  <si>
    <t>Fixed travel budget</t>
  </si>
  <si>
    <t>man-day</t>
  </si>
  <si>
    <t>night</t>
  </si>
  <si>
    <t>budget</t>
  </si>
  <si>
    <t>-</t>
  </si>
  <si>
    <t>Please DO NOT CHANGE THE PRICE</t>
  </si>
  <si>
    <r>
      <rPr>
        <b/>
        <sz val="11"/>
        <color rgb="FFFF0000"/>
        <rFont val="Arial"/>
        <family val="2"/>
      </rPr>
      <t>!!!</t>
    </r>
    <r>
      <rPr>
        <b/>
        <sz val="11"/>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</si>
  <si>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Price* / 
Ціна*,</t>
    </r>
    <r>
      <rPr>
        <b/>
        <sz val="11"/>
        <color rgb="FFFF0000"/>
        <rFont val="Arial"/>
        <family val="2"/>
      </rPr>
      <t xml:space="preserve"> UAH / грн</t>
    </r>
  </si>
  <si>
    <r>
      <t xml:space="preserve">Amount / 
Сума, </t>
    </r>
    <r>
      <rPr>
        <b/>
        <sz val="11"/>
        <color rgb="FFFF0000"/>
        <rFont val="Arial"/>
        <family val="2"/>
      </rPr>
      <t>UAH / грн</t>
    </r>
  </si>
  <si>
    <r>
      <t xml:space="preserve">Total, </t>
    </r>
    <r>
      <rPr>
        <b/>
        <sz val="11"/>
        <color rgb="FFFF0000"/>
        <rFont val="Arial"/>
        <family val="2"/>
      </rPr>
      <t>UAH</t>
    </r>
  </si>
  <si>
    <r>
      <t xml:space="preserve">The price must include all applicable charges, /travel-time and allowance (if necessary)/ to be paid, </t>
    </r>
    <r>
      <rPr>
        <b/>
        <sz val="11"/>
        <color rgb="FFFF0000"/>
        <rFont val="Arial"/>
        <family val="2"/>
      </rPr>
      <t xml:space="preserve">including VAT (if applicable) /
</t>
    </r>
    <r>
      <rPr>
        <sz val="11"/>
        <rFont val="Arial"/>
        <family val="2"/>
      </rPr>
      <t>Ціна повинна включати всі відповідні збори /час у дорозі та надбавки (за необхідності)/, що підлягають сплаті,</t>
    </r>
    <r>
      <rPr>
        <b/>
        <sz val="11"/>
        <color rgb="FFFF0000"/>
        <rFont val="Arial"/>
        <family val="2"/>
      </rPr>
      <t xml:space="preserve"> в тому числі ПДВ (якщо застосовується)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</si>
</sst>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67" formatCode="0.0"/>
  </numFmts>
  <fonts count="66">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b/>
      <sz val="11"/>
      <color rgb="FFFF0000"/>
      <name val="Arial"/>
      <family val="2"/>
    </font>
    <font>
      <sz val="12"/>
      <name val="Calibri"/>
      <family val="2"/>
      <scheme val="minor"/>
    </font>
    <font>
      <sz val="8"/>
      <name val="Calibri"/>
      <family val="2"/>
      <charset val="204"/>
      <scheme val="minor"/>
    </font>
    <font>
      <b/>
      <sz val="14"/>
      <color theme="1"/>
      <name val="Arial"/>
      <family val="2"/>
    </font>
    <font>
      <sz val="11"/>
      <color theme="1"/>
      <name val="Arial"/>
      <family val="2"/>
    </font>
    <font>
      <b/>
      <sz val="14"/>
      <name val="Calibri"/>
      <family val="2"/>
      <scheme val="minor"/>
    </font>
    <font>
      <sz val="8"/>
      <name val="Arial"/>
      <family val="2"/>
    </font>
    <font>
      <b/>
      <sz val="17"/>
      <name val="Arial"/>
      <family val="2"/>
    </font>
    <font>
      <sz val="17"/>
      <name val="Arial"/>
      <family val="2"/>
    </font>
    <font>
      <sz val="6"/>
      <name val="Arial"/>
      <family val="2"/>
    </font>
    <font>
      <sz val="22"/>
      <color rgb="FF808080"/>
      <name val="Arial"/>
      <family val="2"/>
    </font>
    <font>
      <sz val="8"/>
      <name val="Arial"/>
      <family val="2"/>
    </font>
    <font>
      <b/>
      <sz val="8"/>
      <name val="Arial"/>
      <family val="2"/>
    </font>
    <font>
      <i/>
      <sz val="11"/>
      <color rgb="FF7F7F7F"/>
      <name val="Calibri"/>
      <family val="2"/>
      <scheme val="minor"/>
    </font>
    <font>
      <i/>
      <sz val="8"/>
      <color rgb="FF7F7F7F"/>
      <name val="Calibri"/>
      <family val="2"/>
      <scheme val="minor"/>
    </font>
    <font>
      <b/>
      <sz val="8"/>
      <color rgb="FF000000"/>
      <name val="Arial"/>
      <family val="2"/>
    </font>
    <font>
      <b/>
      <sz val="8"/>
      <color rgb="FF000000"/>
      <name val="Arial"/>
      <family val="2"/>
    </font>
    <font>
      <sz val="8"/>
      <name val="Univers (WN)"/>
    </font>
    <font>
      <sz val="8"/>
      <color rgb="FF000000"/>
      <name val="Arial"/>
      <family val="2"/>
    </font>
    <font>
      <sz val="8"/>
      <color rgb="FFFF0000"/>
      <name val="Arial"/>
      <family val="2"/>
    </font>
    <font>
      <sz val="11"/>
      <name val="Arial"/>
      <family val="2"/>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51" fillId="0" borderId="0"/>
    <xf numFmtId="0" fontId="58" fillId="0" borderId="0" applyNumberFormat="0" applyFill="0" applyBorder="0" applyAlignment="0" applyProtection="0"/>
    <xf numFmtId="9" fontId="56" fillId="0" borderId="0" applyFont="0" applyFill="0" applyBorder="0" applyAlignment="0" applyProtection="0"/>
  </cellStyleXfs>
  <cellXfs count="437">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29" fillId="0" borderId="17" xfId="0" applyFont="1" applyBorder="1" applyAlignment="1">
      <alignment horizontal="center" vertical="center"/>
    </xf>
    <xf numFmtId="0" fontId="29" fillId="0" borderId="0" xfId="0" applyFont="1"/>
    <xf numFmtId="0" fontId="16" fillId="0" borderId="0" xfId="0" applyFont="1"/>
    <xf numFmtId="0" fontId="37"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8"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39" fillId="4" borderId="18" xfId="1" applyFont="1" applyFill="1" applyBorder="1" applyAlignment="1">
      <alignment vertical="center"/>
    </xf>
    <xf numFmtId="0" fontId="43" fillId="0" borderId="0" xfId="2" applyFont="1"/>
    <xf numFmtId="0" fontId="1" fillId="0" borderId="0" xfId="2" applyFont="1"/>
    <xf numFmtId="0" fontId="11" fillId="0" borderId="0" xfId="2"/>
    <xf numFmtId="0" fontId="46" fillId="0" borderId="0" xfId="2" applyFont="1"/>
    <xf numFmtId="0" fontId="0" fillId="5" borderId="0" xfId="0" applyFill="1"/>
    <xf numFmtId="0" fontId="50" fillId="0" borderId="0" xfId="2" applyFont="1" applyAlignment="1">
      <alignment wrapText="1"/>
    </xf>
    <xf numFmtId="0" fontId="16" fillId="0" borderId="0" xfId="0" applyFont="1" applyAlignment="1">
      <alignment horizontal="center" vertical="center" wrapText="1"/>
    </xf>
    <xf numFmtId="49" fontId="28" fillId="0" borderId="1" xfId="0" applyNumberFormat="1" applyFont="1" applyBorder="1" applyAlignment="1">
      <alignment horizontal="center"/>
    </xf>
    <xf numFmtId="0" fontId="2" fillId="0" borderId="0" xfId="0" applyFont="1" applyAlignment="1">
      <alignment horizontal="left"/>
    </xf>
    <xf numFmtId="20" fontId="5" fillId="0" borderId="21" xfId="0" applyNumberFormat="1" applyFont="1" applyBorder="1" applyAlignment="1">
      <alignment horizontal="center"/>
    </xf>
    <xf numFmtId="0" fontId="2" fillId="0" borderId="11" xfId="0" applyFont="1" applyBorder="1"/>
    <xf numFmtId="164" fontId="17" fillId="0" borderId="21" xfId="0" applyNumberFormat="1" applyFont="1" applyBorder="1"/>
    <xf numFmtId="0" fontId="2" fillId="0" borderId="12" xfId="0" applyFont="1" applyBorder="1"/>
    <xf numFmtId="0" fontId="2" fillId="0" borderId="11" xfId="0" applyFont="1" applyBorder="1" applyAlignment="1">
      <alignment horizontal="center"/>
    </xf>
    <xf numFmtId="164" fontId="17" fillId="0" borderId="23" xfId="0" applyNumberFormat="1" applyFont="1" applyBorder="1" applyAlignment="1">
      <alignment horizontal="right"/>
    </xf>
    <xf numFmtId="0" fontId="20" fillId="0" borderId="20" xfId="0" applyFont="1" applyBorder="1"/>
    <xf numFmtId="164" fontId="17" fillId="0" borderId="23" xfId="0" applyNumberFormat="1" applyFont="1" applyBorder="1"/>
    <xf numFmtId="0" fontId="53" fillId="0" borderId="50" xfId="17" applyFont="1" applyBorder="1" applyAlignment="1">
      <alignment vertical="center"/>
    </xf>
    <xf numFmtId="0" fontId="55" fillId="0" borderId="0" xfId="17" applyFont="1" applyAlignment="1">
      <alignment vertical="center"/>
    </xf>
    <xf numFmtId="0" fontId="55" fillId="0" borderId="0" xfId="17" applyFont="1" applyAlignment="1">
      <alignment vertical="center" wrapText="1"/>
    </xf>
    <xf numFmtId="0" fontId="51" fillId="0" borderId="0" xfId="17" applyAlignment="1">
      <alignment vertical="center"/>
    </xf>
    <xf numFmtId="0" fontId="56" fillId="0" borderId="0" xfId="17" applyFont="1" applyAlignment="1">
      <alignment vertical="center"/>
    </xf>
    <xf numFmtId="0" fontId="56" fillId="0" borderId="36" xfId="17" applyFont="1" applyBorder="1" applyAlignment="1">
      <alignment vertical="top"/>
    </xf>
    <xf numFmtId="0" fontId="56" fillId="0" borderId="0" xfId="17" applyFont="1" applyAlignment="1" applyProtection="1">
      <alignment vertical="center"/>
      <protection hidden="1"/>
    </xf>
    <xf numFmtId="0" fontId="51" fillId="0" borderId="36" xfId="17" applyBorder="1" applyAlignment="1">
      <alignment vertical="center"/>
    </xf>
    <xf numFmtId="0" fontId="56" fillId="0" borderId="36" xfId="17" applyFont="1" applyBorder="1" applyAlignment="1">
      <alignment horizontal="left" vertical="top"/>
    </xf>
    <xf numFmtId="0" fontId="56" fillId="0" borderId="0" xfId="17" applyFont="1" applyAlignment="1">
      <alignment horizontal="left" vertical="top"/>
    </xf>
    <xf numFmtId="0" fontId="51" fillId="0" borderId="50" xfId="17" applyBorder="1" applyAlignment="1">
      <alignment vertical="center" wrapText="1"/>
    </xf>
    <xf numFmtId="49" fontId="57" fillId="0" borderId="50" xfId="17" applyNumberFormat="1" applyFont="1" applyBorder="1" applyAlignment="1">
      <alignment vertical="center"/>
    </xf>
    <xf numFmtId="0" fontId="59" fillId="0" borderId="0" xfId="18" applyFont="1" applyBorder="1" applyAlignment="1" applyProtection="1">
      <alignment vertical="top" wrapText="1"/>
    </xf>
    <xf numFmtId="0" fontId="59" fillId="0" borderId="0" xfId="18" applyFont="1" applyBorder="1" applyAlignment="1">
      <alignment vertical="top" wrapText="1"/>
    </xf>
    <xf numFmtId="49" fontId="56" fillId="0" borderId="36" xfId="17" applyNumberFormat="1" applyFont="1" applyBorder="1" applyAlignment="1">
      <alignment horizontal="center" vertical="center"/>
    </xf>
    <xf numFmtId="0" fontId="51" fillId="0" borderId="36" xfId="17" applyBorder="1" applyAlignment="1">
      <alignment horizontal="center" vertical="center"/>
    </xf>
    <xf numFmtId="0" fontId="56" fillId="0" borderId="36" xfId="17" applyFont="1" applyBorder="1" applyAlignment="1">
      <alignment vertical="center" wrapText="1"/>
    </xf>
    <xf numFmtId="0" fontId="51" fillId="0" borderId="0" xfId="17" applyAlignment="1">
      <alignment horizontal="center" vertical="center"/>
    </xf>
    <xf numFmtId="49" fontId="56" fillId="0" borderId="0" xfId="17" applyNumberFormat="1" applyFont="1" applyAlignment="1">
      <alignment horizontal="center" vertical="center"/>
    </xf>
    <xf numFmtId="49" fontId="56" fillId="0" borderId="52" xfId="17" quotePrefix="1" applyNumberFormat="1" applyFont="1" applyBorder="1" applyAlignment="1">
      <alignment horizontal="center" vertical="center"/>
    </xf>
    <xf numFmtId="49" fontId="56" fillId="0" borderId="53" xfId="17" applyNumberFormat="1" applyFont="1" applyBorder="1" applyAlignment="1">
      <alignment horizontal="center" vertical="center"/>
    </xf>
    <xf numFmtId="49" fontId="56" fillId="0" borderId="2" xfId="17" applyNumberFormat="1" applyFont="1" applyBorder="1" applyAlignment="1">
      <alignment horizontal="center" vertical="center"/>
    </xf>
    <xf numFmtId="49" fontId="56" fillId="0" borderId="52" xfId="17" applyNumberFormat="1" applyFont="1" applyBorder="1" applyAlignment="1">
      <alignment horizontal="center" vertical="center"/>
    </xf>
    <xf numFmtId="49" fontId="56" fillId="0" borderId="50" xfId="17" applyNumberFormat="1" applyFont="1" applyBorder="1" applyAlignment="1">
      <alignment horizontal="center" vertical="center"/>
    </xf>
    <xf numFmtId="49" fontId="56" fillId="0" borderId="49" xfId="17" applyNumberFormat="1" applyFont="1" applyBorder="1" applyAlignment="1">
      <alignment horizontal="center" vertical="center"/>
    </xf>
    <xf numFmtId="49" fontId="62" fillId="0" borderId="55" xfId="17" applyNumberFormat="1" applyFont="1" applyBorder="1" applyAlignment="1">
      <alignment horizontal="center" vertical="center"/>
    </xf>
    <xf numFmtId="49" fontId="56" fillId="0" borderId="54" xfId="17" applyNumberFormat="1" applyFont="1" applyBorder="1" applyAlignment="1">
      <alignment horizontal="center" vertical="center"/>
    </xf>
    <xf numFmtId="49" fontId="36" fillId="10" borderId="37" xfId="17" quotePrefix="1" applyNumberFormat="1" applyFont="1" applyFill="1" applyBorder="1" applyAlignment="1">
      <alignment horizontal="center" vertical="center"/>
    </xf>
    <xf numFmtId="0" fontId="57" fillId="0" borderId="0" xfId="17" applyFont="1" applyAlignment="1">
      <alignment vertical="center"/>
    </xf>
    <xf numFmtId="0" fontId="57" fillId="0" borderId="0" xfId="17" applyFont="1" applyAlignment="1">
      <alignment vertical="center" wrapText="1"/>
    </xf>
    <xf numFmtId="49" fontId="57" fillId="0" borderId="56" xfId="17" quotePrefix="1" applyNumberFormat="1" applyFont="1" applyBorder="1" applyAlignment="1">
      <alignment horizontal="center" vertical="center"/>
    </xf>
    <xf numFmtId="1" fontId="57" fillId="2" borderId="58" xfId="19" applyNumberFormat="1" applyFont="1" applyFill="1" applyBorder="1" applyAlignment="1" applyProtection="1">
      <alignment horizontal="right" vertical="center"/>
    </xf>
    <xf numFmtId="167" fontId="57" fillId="2" borderId="59" xfId="17" applyNumberFormat="1" applyFont="1" applyFill="1" applyBorder="1" applyAlignment="1">
      <alignment horizontal="right" vertical="center"/>
    </xf>
    <xf numFmtId="167" fontId="56" fillId="0" borderId="60" xfId="17" applyNumberFormat="1" applyFont="1" applyBorder="1" applyAlignment="1">
      <alignment horizontal="right" vertical="center"/>
    </xf>
    <xf numFmtId="167" fontId="56" fillId="2" borderId="59" xfId="17" applyNumberFormat="1" applyFont="1" applyFill="1" applyBorder="1" applyAlignment="1">
      <alignment horizontal="right" vertical="center"/>
    </xf>
    <xf numFmtId="167" fontId="56" fillId="0" borderId="61" xfId="17" applyNumberFormat="1" applyFont="1" applyBorder="1" applyAlignment="1">
      <alignment horizontal="right" vertical="center"/>
    </xf>
    <xf numFmtId="49" fontId="56" fillId="0" borderId="62" xfId="17" quotePrefix="1" applyNumberFormat="1" applyFont="1" applyBorder="1" applyAlignment="1">
      <alignment horizontal="center" vertical="center"/>
    </xf>
    <xf numFmtId="9" fontId="56" fillId="8" borderId="64" xfId="19" applyFont="1" applyFill="1" applyBorder="1" applyAlignment="1" applyProtection="1">
      <alignment horizontal="right" vertical="center"/>
      <protection locked="0"/>
    </xf>
    <xf numFmtId="167" fontId="56" fillId="9" borderId="65" xfId="17" applyNumberFormat="1" applyFont="1" applyFill="1" applyBorder="1" applyAlignment="1" applyProtection="1">
      <alignment horizontal="right" vertical="center"/>
      <protection locked="0"/>
    </xf>
    <xf numFmtId="167" fontId="56" fillId="0" borderId="62" xfId="17" applyNumberFormat="1" applyFont="1" applyBorder="1" applyAlignment="1">
      <alignment horizontal="right" vertical="center"/>
    </xf>
    <xf numFmtId="167" fontId="56" fillId="0" borderId="66" xfId="17" applyNumberFormat="1" applyFont="1" applyBorder="1" applyAlignment="1">
      <alignment horizontal="right" vertical="center"/>
    </xf>
    <xf numFmtId="0" fontId="51" fillId="0" borderId="0" xfId="17" applyAlignment="1">
      <alignment vertical="center" wrapText="1"/>
    </xf>
    <xf numFmtId="49" fontId="56" fillId="0" borderId="67" xfId="17" quotePrefix="1" applyNumberFormat="1" applyFont="1" applyBorder="1" applyAlignment="1">
      <alignment horizontal="center" vertical="center"/>
    </xf>
    <xf numFmtId="9" fontId="56" fillId="8" borderId="70" xfId="19" applyFont="1" applyFill="1" applyBorder="1" applyAlignment="1" applyProtection="1">
      <alignment horizontal="right" vertical="center"/>
      <protection locked="0"/>
    </xf>
    <xf numFmtId="167" fontId="56" fillId="9" borderId="71" xfId="17" applyNumberFormat="1" applyFont="1" applyFill="1" applyBorder="1" applyAlignment="1" applyProtection="1">
      <alignment horizontal="right" vertical="center"/>
      <protection locked="0"/>
    </xf>
    <xf numFmtId="167" fontId="56" fillId="0" borderId="67" xfId="17" applyNumberFormat="1" applyFont="1" applyBorder="1" applyAlignment="1">
      <alignment horizontal="right" vertical="center"/>
    </xf>
    <xf numFmtId="167" fontId="56" fillId="0" borderId="72" xfId="17" applyNumberFormat="1" applyFont="1" applyBorder="1" applyAlignment="1">
      <alignment horizontal="right" vertical="center"/>
    </xf>
    <xf numFmtId="9" fontId="57" fillId="11" borderId="1" xfId="19" applyFont="1" applyFill="1" applyBorder="1" applyAlignment="1" applyProtection="1">
      <alignment horizontal="right" vertical="center"/>
    </xf>
    <xf numFmtId="167" fontId="57" fillId="12" borderId="73" xfId="17" applyNumberFormat="1" applyFont="1" applyFill="1" applyBorder="1" applyAlignment="1">
      <alignment horizontal="right" vertical="center"/>
    </xf>
    <xf numFmtId="167" fontId="57" fillId="0" borderId="37" xfId="17" applyNumberFormat="1" applyFont="1" applyBorder="1" applyAlignment="1">
      <alignment horizontal="right" vertical="center"/>
    </xf>
    <xf numFmtId="167" fontId="57" fillId="0" borderId="4" xfId="17" applyNumberFormat="1" applyFont="1" applyBorder="1" applyAlignment="1">
      <alignment horizontal="right" vertical="center"/>
    </xf>
    <xf numFmtId="167" fontId="56" fillId="0" borderId="56" xfId="17" applyNumberFormat="1" applyFont="1" applyBorder="1" applyAlignment="1">
      <alignment horizontal="right" vertical="center"/>
    </xf>
    <xf numFmtId="167" fontId="56" fillId="0" borderId="74" xfId="17" applyNumberFormat="1" applyFont="1" applyBorder="1" applyAlignment="1">
      <alignment horizontal="right" vertical="center"/>
    </xf>
    <xf numFmtId="49" fontId="57" fillId="0" borderId="37" xfId="17" quotePrefix="1" applyNumberFormat="1" applyFont="1" applyBorder="1" applyAlignment="1">
      <alignment horizontal="center" vertical="center"/>
    </xf>
    <xf numFmtId="9" fontId="57" fillId="8" borderId="1" xfId="19" applyFont="1" applyFill="1" applyBorder="1" applyAlignment="1" applyProtection="1">
      <alignment horizontal="right" vertical="center"/>
      <protection locked="0"/>
    </xf>
    <xf numFmtId="167" fontId="56" fillId="9" borderId="73" xfId="17" applyNumberFormat="1" applyFont="1" applyFill="1" applyBorder="1" applyAlignment="1" applyProtection="1">
      <alignment horizontal="right" vertical="center"/>
      <protection locked="0"/>
    </xf>
    <xf numFmtId="9" fontId="57" fillId="0" borderId="1" xfId="19" applyFont="1" applyBorder="1" applyAlignment="1" applyProtection="1">
      <alignment horizontal="right" vertical="center"/>
    </xf>
    <xf numFmtId="167" fontId="56" fillId="12" borderId="73" xfId="17" applyNumberFormat="1" applyFont="1" applyFill="1" applyBorder="1" applyAlignment="1">
      <alignment horizontal="right" vertical="center"/>
    </xf>
    <xf numFmtId="167" fontId="57" fillId="0" borderId="37" xfId="19" applyNumberFormat="1" applyFont="1" applyBorder="1" applyAlignment="1" applyProtection="1">
      <alignment horizontal="right" vertical="center"/>
    </xf>
    <xf numFmtId="167" fontId="57" fillId="0" borderId="4" xfId="19" applyNumberFormat="1" applyFont="1" applyBorder="1" applyAlignment="1" applyProtection="1">
      <alignment horizontal="right" vertical="center"/>
    </xf>
    <xf numFmtId="1" fontId="56" fillId="0" borderId="58" xfId="17" applyNumberFormat="1" applyFont="1" applyBorder="1" applyAlignment="1">
      <alignment horizontal="right" vertical="center"/>
    </xf>
    <xf numFmtId="167" fontId="56" fillId="0" borderId="59" xfId="17" applyNumberFormat="1" applyFont="1" applyBorder="1" applyAlignment="1">
      <alignment horizontal="right" vertical="center"/>
    </xf>
    <xf numFmtId="49" fontId="56" fillId="0" borderId="62" xfId="17" applyNumberFormat="1" applyFont="1" applyBorder="1" applyAlignment="1">
      <alignment horizontal="center" vertical="center"/>
    </xf>
    <xf numFmtId="167" fontId="63" fillId="9" borderId="65" xfId="17" applyNumberFormat="1" applyFont="1" applyFill="1" applyBorder="1" applyAlignment="1" applyProtection="1">
      <alignment horizontal="right" vertical="center"/>
      <protection locked="0"/>
    </xf>
    <xf numFmtId="9" fontId="0" fillId="8" borderId="64" xfId="19" applyFont="1" applyFill="1" applyBorder="1" applyAlignment="1" applyProtection="1">
      <alignment horizontal="right" vertical="center"/>
      <protection locked="0"/>
    </xf>
    <xf numFmtId="167" fontId="51" fillId="9" borderId="65" xfId="17" applyNumberFormat="1" applyFill="1" applyBorder="1" applyAlignment="1" applyProtection="1">
      <alignment horizontal="right" vertical="center"/>
      <protection locked="0"/>
    </xf>
    <xf numFmtId="167" fontId="64" fillId="9" borderId="65" xfId="17" applyNumberFormat="1" applyFont="1" applyFill="1" applyBorder="1" applyAlignment="1" applyProtection="1">
      <alignment horizontal="right" vertical="center"/>
      <protection locked="0"/>
    </xf>
    <xf numFmtId="9" fontId="36" fillId="0" borderId="1" xfId="19" applyFont="1" applyFill="1" applyBorder="1" applyAlignment="1" applyProtection="1">
      <alignment horizontal="right" vertical="center"/>
    </xf>
    <xf numFmtId="167" fontId="36" fillId="12" borderId="73" xfId="17" applyNumberFormat="1" applyFont="1" applyFill="1" applyBorder="1" applyAlignment="1">
      <alignment horizontal="right" vertical="center"/>
    </xf>
    <xf numFmtId="167" fontId="36" fillId="0" borderId="37" xfId="19" applyNumberFormat="1" applyFont="1" applyFill="1" applyBorder="1" applyAlignment="1" applyProtection="1">
      <alignment horizontal="right" vertical="center"/>
    </xf>
    <xf numFmtId="167" fontId="36" fillId="0" borderId="4" xfId="19" applyNumberFormat="1" applyFont="1" applyFill="1" applyBorder="1" applyAlignment="1" applyProtection="1">
      <alignment horizontal="right" vertical="center"/>
    </xf>
    <xf numFmtId="1" fontId="36" fillId="0" borderId="1" xfId="17" applyNumberFormat="1" applyFont="1" applyBorder="1" applyAlignment="1">
      <alignment horizontal="right" vertical="center"/>
    </xf>
    <xf numFmtId="167" fontId="36" fillId="0" borderId="73" xfId="17" applyNumberFormat="1" applyFont="1" applyBorder="1" applyAlignment="1">
      <alignment horizontal="right" vertical="center"/>
    </xf>
    <xf numFmtId="167" fontId="36" fillId="0" borderId="37" xfId="19" applyNumberFormat="1" applyFont="1" applyBorder="1" applyAlignment="1" applyProtection="1">
      <alignment horizontal="right" vertical="center"/>
    </xf>
    <xf numFmtId="167" fontId="36" fillId="0" borderId="4" xfId="19" applyNumberFormat="1" applyFont="1" applyBorder="1" applyAlignment="1" applyProtection="1">
      <alignment horizontal="right" vertical="center"/>
    </xf>
    <xf numFmtId="1" fontId="21" fillId="0" borderId="1" xfId="17" applyNumberFormat="1" applyFont="1" applyBorder="1" applyAlignment="1">
      <alignment horizontal="right" vertical="center"/>
    </xf>
    <xf numFmtId="167" fontId="21" fillId="0" borderId="73" xfId="17" applyNumberFormat="1" applyFont="1" applyBorder="1" applyAlignment="1">
      <alignment horizontal="right" vertical="center"/>
    </xf>
    <xf numFmtId="167" fontId="36" fillId="0" borderId="37" xfId="17" applyNumberFormat="1" applyFont="1" applyBorder="1" applyAlignment="1">
      <alignment horizontal="right" vertical="center"/>
    </xf>
    <xf numFmtId="167" fontId="36" fillId="0" borderId="4" xfId="17" applyNumberFormat="1" applyFont="1" applyBorder="1" applyAlignment="1">
      <alignment horizontal="right" vertical="center"/>
    </xf>
    <xf numFmtId="0" fontId="51" fillId="0" borderId="0" xfId="17" applyAlignment="1">
      <alignment horizontal="left" vertical="center" wrapText="1"/>
    </xf>
    <xf numFmtId="0" fontId="56" fillId="0" borderId="0" xfId="17" applyFont="1"/>
    <xf numFmtId="0" fontId="51" fillId="0" borderId="0" xfId="17" applyAlignment="1" applyProtection="1">
      <alignment vertical="center"/>
      <protection hidden="1"/>
    </xf>
    <xf numFmtId="0" fontId="41" fillId="0" borderId="0" xfId="2" applyFont="1"/>
    <xf numFmtId="0" fontId="45" fillId="0" borderId="8" xfId="2" applyFont="1" applyBorder="1" applyAlignment="1">
      <alignment horizontal="left" vertical="center" wrapText="1"/>
    </xf>
    <xf numFmtId="0" fontId="45" fillId="0" borderId="0" xfId="2" applyFont="1" applyAlignment="1">
      <alignment horizontal="left" vertical="center" wrapText="1"/>
    </xf>
    <xf numFmtId="0" fontId="49" fillId="0" borderId="0" xfId="2" applyFont="1"/>
    <xf numFmtId="0" fontId="44" fillId="0" borderId="0" xfId="2" applyFont="1" applyAlignment="1">
      <alignment wrapText="1"/>
    </xf>
    <xf numFmtId="4" fontId="49" fillId="2" borderId="14" xfId="0" applyNumberFormat="1" applyFont="1" applyFill="1" applyBorder="1" applyAlignment="1" applyProtection="1">
      <alignment horizontal="center" vertical="center"/>
      <protection locked="0"/>
    </xf>
    <xf numFmtId="4" fontId="49" fillId="0" borderId="14" xfId="0" applyNumberFormat="1" applyFont="1" applyBorder="1" applyAlignment="1" applyProtection="1">
      <alignment horizontal="center" vertical="center"/>
      <protection locked="0"/>
    </xf>
    <xf numFmtId="0" fontId="49" fillId="0" borderId="0" xfId="2" applyFont="1" applyAlignment="1">
      <alignment horizontal="left"/>
    </xf>
    <xf numFmtId="0" fontId="65" fillId="0" borderId="0" xfId="2" applyFont="1" applyAlignment="1">
      <alignment horizontal="left"/>
    </xf>
    <xf numFmtId="0" fontId="49" fillId="2" borderId="0" xfId="0" applyFont="1" applyFill="1"/>
    <xf numFmtId="165" fontId="49" fillId="0" borderId="0" xfId="0" applyNumberFormat="1" applyFont="1" applyAlignment="1">
      <alignment wrapText="1"/>
    </xf>
    <xf numFmtId="0" fontId="44" fillId="2" borderId="1" xfId="0" applyFont="1" applyFill="1" applyBorder="1" applyAlignment="1">
      <alignment horizontal="center" vertical="center"/>
    </xf>
    <xf numFmtId="0" fontId="44" fillId="6" borderId="47" xfId="2" applyFont="1" applyFill="1" applyBorder="1" applyAlignment="1">
      <alignment horizontal="center" vertical="center" wrapText="1"/>
    </xf>
    <xf numFmtId="0" fontId="44" fillId="6" borderId="30" xfId="2" applyFont="1" applyFill="1" applyBorder="1" applyAlignment="1">
      <alignment horizontal="center" vertical="center" wrapText="1"/>
    </xf>
    <xf numFmtId="0" fontId="44" fillId="6" borderId="22" xfId="2" applyFont="1" applyFill="1" applyBorder="1" applyAlignment="1">
      <alignment horizontal="center" vertical="center" wrapText="1"/>
    </xf>
    <xf numFmtId="0" fontId="44" fillId="6" borderId="20" xfId="2" applyFont="1" applyFill="1" applyBorder="1" applyAlignment="1">
      <alignment horizontal="center" vertical="center" wrapText="1"/>
    </xf>
    <xf numFmtId="0" fontId="49" fillId="0" borderId="48" xfId="0" applyFont="1" applyBorder="1" applyAlignment="1">
      <alignment horizontal="center" vertical="top" wrapText="1"/>
    </xf>
    <xf numFmtId="49" fontId="49" fillId="0" borderId="1" xfId="0" applyNumberFormat="1" applyFont="1" applyBorder="1" applyAlignment="1">
      <alignment horizontal="left" vertical="top" wrapText="1"/>
    </xf>
    <xf numFmtId="0" fontId="49" fillId="0" borderId="1" xfId="0" applyFont="1" applyBorder="1" applyAlignment="1">
      <alignment horizontal="center" vertical="center"/>
    </xf>
    <xf numFmtId="3" fontId="49" fillId="0" borderId="1" xfId="0" applyNumberFormat="1" applyFont="1" applyBorder="1" applyAlignment="1">
      <alignment horizontal="center" vertical="center"/>
    </xf>
    <xf numFmtId="4" fontId="49" fillId="0" borderId="45" xfId="0" applyNumberFormat="1" applyFont="1" applyBorder="1" applyAlignment="1">
      <alignment horizontal="center" vertical="center"/>
    </xf>
    <xf numFmtId="0" fontId="49" fillId="0" borderId="40" xfId="0" applyFont="1" applyBorder="1" applyAlignment="1">
      <alignment horizontal="center" vertical="top" wrapText="1"/>
    </xf>
    <xf numFmtId="1" fontId="49" fillId="0" borderId="1" xfId="0" applyNumberFormat="1" applyFont="1" applyBorder="1" applyAlignment="1">
      <alignment horizontal="center" vertical="top" wrapText="1"/>
    </xf>
    <xf numFmtId="4" fontId="49" fillId="0" borderId="14" xfId="0" applyNumberFormat="1" applyFont="1" applyBorder="1" applyAlignment="1">
      <alignment horizontal="center" vertical="center"/>
    </xf>
    <xf numFmtId="0" fontId="44" fillId="2" borderId="0" xfId="2" applyFont="1" applyFill="1" applyAlignment="1">
      <alignment horizontal="left"/>
    </xf>
    <xf numFmtId="0" fontId="49" fillId="0" borderId="6" xfId="2" applyFont="1" applyBorder="1"/>
    <xf numFmtId="0" fontId="49" fillId="0" borderId="0" xfId="0" applyFont="1" applyAlignment="1">
      <alignment vertical="center"/>
    </xf>
    <xf numFmtId="0" fontId="49" fillId="2" borderId="0" xfId="0" applyFont="1" applyFill="1" applyAlignment="1">
      <alignment horizontal="left" vertical="center"/>
    </xf>
    <xf numFmtId="0" fontId="49" fillId="2" borderId="0" xfId="0" applyFont="1" applyFill="1" applyAlignment="1">
      <alignment vertical="center"/>
    </xf>
    <xf numFmtId="0" fontId="49" fillId="0" borderId="40" xfId="0" applyFont="1" applyBorder="1" applyAlignment="1">
      <alignment horizontal="center" vertical="center"/>
    </xf>
    <xf numFmtId="0" fontId="49" fillId="0" borderId="46" xfId="0" applyFont="1" applyBorder="1" applyAlignment="1">
      <alignment horizontal="center" vertical="center"/>
    </xf>
    <xf numFmtId="0" fontId="49" fillId="0" borderId="42" xfId="0" applyFont="1" applyBorder="1" applyAlignment="1">
      <alignment horizontal="center" vertical="center"/>
    </xf>
    <xf numFmtId="0" fontId="44" fillId="0" borderId="0" xfId="0" applyFont="1" applyAlignment="1">
      <alignment vertical="top"/>
    </xf>
    <xf numFmtId="49" fontId="49" fillId="0" borderId="0" xfId="0" applyNumberFormat="1" applyFont="1" applyAlignment="1">
      <alignment horizontal="right" wrapText="1"/>
    </xf>
    <xf numFmtId="0" fontId="65" fillId="0" borderId="1" xfId="2" applyFont="1" applyBorder="1" applyAlignment="1">
      <alignment horizontal="center" vertical="center"/>
    </xf>
    <xf numFmtId="0" fontId="49" fillId="0" borderId="0" xfId="0" applyFont="1" applyAlignment="1">
      <alignment horizontal="left" vertical="top" wrapText="1"/>
    </xf>
    <xf numFmtId="0" fontId="49" fillId="2" borderId="0" xfId="0" applyFont="1" applyFill="1" applyAlignment="1">
      <alignment horizontal="right"/>
    </xf>
    <xf numFmtId="166" fontId="49" fillId="0" borderId="0" xfId="0" applyNumberFormat="1" applyFont="1" applyAlignment="1">
      <alignment horizontal="center" vertical="center"/>
    </xf>
    <xf numFmtId="49" fontId="49" fillId="7" borderId="1" xfId="0" applyNumberFormat="1" applyFont="1" applyFill="1" applyBorder="1" applyAlignment="1" applyProtection="1">
      <alignment horizontal="center" vertical="top" wrapText="1"/>
      <protection locked="0"/>
    </xf>
    <xf numFmtId="49" fontId="49" fillId="0" borderId="14" xfId="0" applyNumberFormat="1" applyFont="1" applyBorder="1" applyAlignment="1" applyProtection="1">
      <alignment vertical="center"/>
      <protection locked="0"/>
    </xf>
    <xf numFmtId="0" fontId="22"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4"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0" borderId="18" xfId="0" applyFont="1" applyBorder="1" applyAlignment="1">
      <alignment horizontal="left"/>
    </xf>
    <xf numFmtId="0" fontId="4" fillId="0" borderId="20" xfId="0" applyFont="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0" borderId="18" xfId="0" applyFont="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1" fillId="0" borderId="5" xfId="0" applyFont="1" applyBorder="1" applyAlignment="1">
      <alignment horizontal="left"/>
    </xf>
    <xf numFmtId="0" fontId="21" fillId="0" borderId="6" xfId="0" applyFont="1" applyBorder="1" applyAlignment="1">
      <alignment horizontal="left"/>
    </xf>
    <xf numFmtId="0" fontId="21" fillId="0" borderId="7" xfId="0" applyFont="1" applyBorder="1" applyAlignment="1">
      <alignment horizontal="left"/>
    </xf>
    <xf numFmtId="0" fontId="30" fillId="0" borderId="18" xfId="0" applyFont="1" applyBorder="1" applyAlignment="1">
      <alignment horizontal="center" vertical="top" wrapText="1"/>
    </xf>
    <xf numFmtId="0" fontId="30" fillId="0" borderId="19" xfId="0" applyFont="1" applyBorder="1" applyAlignment="1">
      <alignment horizontal="center" vertical="top" wrapText="1"/>
    </xf>
    <xf numFmtId="0" fontId="30"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32" fillId="0" borderId="18" xfId="0" applyFont="1" applyBorder="1" applyAlignment="1">
      <alignment horizontal="left"/>
    </xf>
    <xf numFmtId="0" fontId="32" fillId="0" borderId="20" xfId="0" applyFont="1" applyBorder="1" applyAlignment="1">
      <alignment horizontal="left"/>
    </xf>
    <xf numFmtId="0" fontId="2" fillId="2" borderId="8" xfId="0" applyFont="1" applyFill="1" applyBorder="1" applyAlignment="1">
      <alignment horizontal="left" vertical="top" wrapText="1"/>
    </xf>
    <xf numFmtId="0" fontId="13" fillId="2" borderId="0" xfId="0" applyFont="1" applyFill="1" applyAlignment="1">
      <alignment horizontal="left" wrapText="1"/>
    </xf>
    <xf numFmtId="0" fontId="48" fillId="0" borderId="0" xfId="0" applyFont="1" applyAlignment="1">
      <alignment horizontal="center"/>
    </xf>
    <xf numFmtId="0" fontId="10" fillId="0" borderId="19" xfId="1" applyFont="1" applyFill="1" applyBorder="1" applyAlignment="1">
      <alignment horizontal="center" vertical="center"/>
    </xf>
    <xf numFmtId="0" fontId="45" fillId="0" borderId="0" xfId="0" applyFont="1" applyAlignment="1">
      <alignment horizontal="left" vertical="center" wrapText="1"/>
    </xf>
    <xf numFmtId="0" fontId="29" fillId="0" borderId="27" xfId="0" applyFont="1" applyBorder="1" applyAlignment="1">
      <alignment horizontal="left" vertical="center" wrapText="1"/>
    </xf>
    <xf numFmtId="0" fontId="29" fillId="0" borderId="4" xfId="0" applyFont="1" applyBorder="1" applyAlignment="1">
      <alignment horizontal="left" vertical="center" wrapText="1"/>
    </xf>
    <xf numFmtId="0" fontId="29" fillId="0" borderId="28" xfId="0" applyFont="1" applyBorder="1" applyAlignment="1">
      <alignment horizontal="left" vertical="center" wrapText="1"/>
    </xf>
    <xf numFmtId="0" fontId="29" fillId="0" borderId="40" xfId="0" applyFont="1" applyBorder="1" applyAlignment="1">
      <alignment horizontal="left" vertical="top" wrapText="1"/>
    </xf>
    <xf numFmtId="0" fontId="29" fillId="0" borderId="1" xfId="0" applyFont="1" applyBorder="1" applyAlignment="1">
      <alignment horizontal="left" vertical="top" wrapText="1"/>
    </xf>
    <xf numFmtId="0" fontId="29" fillId="0" borderId="35" xfId="0" applyFont="1" applyBorder="1" applyAlignment="1">
      <alignment horizontal="left" vertical="top" wrapText="1"/>
    </xf>
    <xf numFmtId="0" fontId="29" fillId="0" borderId="41" xfId="0" applyFont="1" applyBorder="1" applyAlignment="1">
      <alignment horizontal="left" vertical="top" wrapText="1"/>
    </xf>
    <xf numFmtId="0" fontId="24" fillId="3" borderId="18" xfId="0" applyFont="1" applyFill="1" applyBorder="1" applyAlignment="1">
      <alignment horizontal="center" vertical="center"/>
    </xf>
    <xf numFmtId="0" fontId="28" fillId="3" borderId="19" xfId="0" applyFont="1" applyFill="1" applyBorder="1" applyAlignment="1">
      <alignment horizontal="center" vertical="center"/>
    </xf>
    <xf numFmtId="0" fontId="0" fillId="3" borderId="19" xfId="0" applyFill="1" applyBorder="1"/>
    <xf numFmtId="0" fontId="32" fillId="0" borderId="27" xfId="0" applyFont="1" applyBorder="1" applyAlignment="1">
      <alignment horizontal="justify" vertical="top"/>
    </xf>
    <xf numFmtId="0" fontId="29" fillId="0" borderId="4" xfId="0" applyFont="1" applyBorder="1"/>
    <xf numFmtId="0" fontId="0" fillId="0" borderId="4" xfId="0" applyBorder="1"/>
    <xf numFmtId="0" fontId="32" fillId="0" borderId="24" xfId="0" applyFont="1" applyBorder="1" applyAlignment="1">
      <alignment horizontal="justify" vertical="top"/>
    </xf>
    <xf numFmtId="0" fontId="29" fillId="0" borderId="25" xfId="0" applyFont="1" applyBorder="1"/>
    <xf numFmtId="0" fontId="0" fillId="0" borderId="25" xfId="0" applyBorder="1"/>
    <xf numFmtId="0" fontId="19" fillId="2" borderId="0" xfId="0" applyFont="1" applyFill="1" applyAlignment="1">
      <alignment horizontal="center" wrapText="1"/>
    </xf>
    <xf numFmtId="0" fontId="0" fillId="3" borderId="20" xfId="0" applyFill="1" applyBorder="1"/>
    <xf numFmtId="0" fontId="29" fillId="0" borderId="27" xfId="0" applyFont="1" applyBorder="1" applyAlignment="1">
      <alignment horizontal="left" vertical="top" wrapText="1"/>
    </xf>
    <xf numFmtId="0" fontId="0" fillId="0" borderId="28" xfId="0" applyBorder="1"/>
    <xf numFmtId="0" fontId="29" fillId="0" borderId="27" xfId="0" applyFont="1" applyBorder="1" applyAlignment="1">
      <alignment horizontal="left" vertical="top"/>
    </xf>
    <xf numFmtId="0" fontId="29" fillId="0" borderId="24" xfId="0" applyFont="1" applyBorder="1" applyAlignment="1">
      <alignment horizontal="left" vertical="top" wrapText="1"/>
    </xf>
    <xf numFmtId="0" fontId="0" fillId="0" borderId="26" xfId="0" applyBorder="1"/>
    <xf numFmtId="0" fontId="29" fillId="0" borderId="4" xfId="0" applyFont="1" applyBorder="1" applyAlignment="1">
      <alignment horizontal="left" vertical="top" wrapText="1"/>
    </xf>
    <xf numFmtId="0" fontId="26" fillId="0" borderId="0" xfId="0" applyFont="1" applyAlignment="1">
      <alignment horizontal="center" vertical="center" wrapText="1"/>
    </xf>
    <xf numFmtId="0" fontId="29" fillId="0" borderId="15" xfId="0" applyFont="1" applyBorder="1" applyAlignment="1">
      <alignment horizontal="left" vertical="center" wrapText="1"/>
    </xf>
    <xf numFmtId="0" fontId="29" fillId="0" borderId="16" xfId="0" applyFont="1" applyBorder="1" applyAlignment="1">
      <alignment horizontal="left" vertical="center" wrapText="1"/>
    </xf>
    <xf numFmtId="0" fontId="29" fillId="0" borderId="29" xfId="0" applyFont="1" applyBorder="1" applyAlignment="1">
      <alignment horizontal="left" vertical="center" wrapText="1"/>
    </xf>
    <xf numFmtId="0" fontId="29" fillId="2" borderId="32" xfId="0" applyFont="1" applyFill="1" applyBorder="1" applyAlignment="1">
      <alignment horizontal="center" vertical="center"/>
    </xf>
    <xf numFmtId="0" fontId="29" fillId="2" borderId="33" xfId="0" applyFont="1" applyFill="1" applyBorder="1" applyAlignment="1">
      <alignment horizontal="center" vertical="center"/>
    </xf>
    <xf numFmtId="0" fontId="29" fillId="2" borderId="31" xfId="0" applyFont="1" applyFill="1" applyBorder="1" applyAlignment="1">
      <alignment vertical="center" wrapText="1"/>
    </xf>
    <xf numFmtId="0" fontId="29" fillId="2" borderId="31" xfId="0" applyFont="1" applyFill="1" applyBorder="1" applyAlignment="1">
      <alignment vertical="center"/>
    </xf>
    <xf numFmtId="0" fontId="29" fillId="0" borderId="27" xfId="0" applyFont="1" applyBorder="1" applyAlignment="1">
      <alignment vertical="center" wrapText="1"/>
    </xf>
    <xf numFmtId="0" fontId="29" fillId="0" borderId="4" xfId="0" applyFont="1" applyBorder="1" applyAlignment="1">
      <alignment vertical="center" wrapText="1"/>
    </xf>
    <xf numFmtId="0" fontId="29" fillId="0" borderId="28" xfId="0" applyFont="1" applyBorder="1" applyAlignment="1">
      <alignment vertical="center" wrapText="1"/>
    </xf>
    <xf numFmtId="0" fontId="29" fillId="0" borderId="17" xfId="0" applyFont="1" applyBorder="1" applyAlignment="1">
      <alignment vertical="top" wrapText="1"/>
    </xf>
    <xf numFmtId="0" fontId="29" fillId="0" borderId="17" xfId="0" applyFont="1" applyBorder="1" applyAlignment="1">
      <alignment vertical="top"/>
    </xf>
    <xf numFmtId="0" fontId="19" fillId="2" borderId="11" xfId="0" applyFont="1" applyFill="1" applyBorder="1" applyAlignment="1">
      <alignment horizontal="center" wrapText="1"/>
    </xf>
    <xf numFmtId="0" fontId="41" fillId="3" borderId="18" xfId="0" applyFont="1" applyFill="1" applyBorder="1" applyAlignment="1">
      <alignment horizontal="center" vertical="center"/>
    </xf>
    <xf numFmtId="0" fontId="41" fillId="3" borderId="19" xfId="0" applyFont="1" applyFill="1" applyBorder="1" applyAlignment="1">
      <alignment horizontal="center"/>
    </xf>
    <xf numFmtId="0" fontId="41" fillId="3" borderId="20" xfId="0" applyFont="1" applyFill="1" applyBorder="1" applyAlignment="1">
      <alignment horizontal="center"/>
    </xf>
    <xf numFmtId="0" fontId="29" fillId="0" borderId="17" xfId="0" applyFont="1" applyBorder="1" applyAlignment="1">
      <alignment horizontal="left" vertical="top" wrapText="1"/>
    </xf>
    <xf numFmtId="0" fontId="29" fillId="0" borderId="32" xfId="0" applyFont="1" applyBorder="1" applyAlignment="1">
      <alignment horizontal="center"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32"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34" xfId="0" applyFont="1" applyBorder="1" applyAlignment="1">
      <alignment horizontal="center" vertical="center" wrapText="1"/>
    </xf>
    <xf numFmtId="0" fontId="28" fillId="0" borderId="18" xfId="0" applyFont="1" applyBorder="1" applyAlignment="1">
      <alignment horizontal="left" vertical="top" wrapText="1"/>
    </xf>
    <xf numFmtId="0" fontId="29" fillId="0" borderId="20" xfId="0" applyFont="1" applyBorder="1" applyAlignment="1">
      <alignment horizontal="left" vertical="top" wrapText="1"/>
    </xf>
    <xf numFmtId="0" fontId="21" fillId="0" borderId="18" xfId="0" applyFont="1" applyBorder="1" applyAlignment="1">
      <alignment horizontal="left" vertical="top" wrapText="1"/>
    </xf>
    <xf numFmtId="0" fontId="21" fillId="0" borderId="19" xfId="0" applyFont="1" applyBorder="1" applyAlignment="1">
      <alignment horizontal="left" vertical="top" wrapText="1"/>
    </xf>
    <xf numFmtId="0" fontId="21" fillId="0" borderId="20" xfId="0" applyFont="1" applyBorder="1" applyAlignment="1">
      <alignment horizontal="left" vertical="top" wrapText="1"/>
    </xf>
    <xf numFmtId="0" fontId="21" fillId="0" borderId="17" xfId="0" applyFont="1" applyBorder="1" applyAlignment="1">
      <alignment vertical="top" wrapText="1"/>
    </xf>
    <xf numFmtId="0" fontId="21" fillId="0" borderId="17" xfId="0" applyFont="1" applyBorder="1" applyAlignment="1">
      <alignment vertical="top"/>
    </xf>
    <xf numFmtId="0" fontId="29" fillId="0" borderId="5"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36" fillId="0" borderId="18" xfId="0" applyFont="1" applyBorder="1" applyAlignment="1">
      <alignment vertical="top" wrapText="1"/>
    </xf>
    <xf numFmtId="0" fontId="21" fillId="0" borderId="20" xfId="0" applyFont="1" applyBorder="1" applyAlignment="1">
      <alignment vertical="top" wrapText="1"/>
    </xf>
    <xf numFmtId="0" fontId="23" fillId="0" borderId="18" xfId="0" applyFont="1" applyBorder="1" applyAlignment="1">
      <alignment horizontal="center" vertical="top" wrapText="1"/>
    </xf>
    <xf numFmtId="0" fontId="42" fillId="0" borderId="19" xfId="0" applyFont="1" applyBorder="1" applyAlignment="1">
      <alignment horizontal="center" vertical="top"/>
    </xf>
    <xf numFmtId="0" fontId="42" fillId="0" borderId="20" xfId="0" applyFont="1" applyBorder="1" applyAlignment="1">
      <alignment horizontal="center" vertical="top"/>
    </xf>
    <xf numFmtId="0" fontId="29" fillId="0" borderId="38" xfId="0" applyFont="1" applyBorder="1" applyAlignment="1">
      <alignment horizontal="left" vertical="top" wrapText="1"/>
    </xf>
    <xf numFmtId="0" fontId="29" fillId="0" borderId="36" xfId="0" applyFont="1" applyBorder="1" applyAlignment="1">
      <alignment horizontal="left" vertical="top" wrapText="1"/>
    </xf>
    <xf numFmtId="0" fontId="29" fillId="0" borderId="28" xfId="0" applyFont="1" applyBorder="1" applyAlignment="1">
      <alignment horizontal="left" vertical="top" wrapText="1"/>
    </xf>
    <xf numFmtId="0" fontId="29" fillId="0" borderId="39" xfId="0" applyFont="1" applyBorder="1" applyAlignment="1">
      <alignment horizontal="left" vertical="top" wrapText="1"/>
    </xf>
    <xf numFmtId="0" fontId="36" fillId="0" borderId="18" xfId="0" applyFont="1" applyBorder="1" applyAlignment="1">
      <alignment horizontal="left" vertical="top" wrapText="1"/>
    </xf>
    <xf numFmtId="0" fontId="36" fillId="0" borderId="19" xfId="0" applyFont="1" applyBorder="1" applyAlignment="1">
      <alignment horizontal="left" vertical="top" wrapText="1"/>
    </xf>
    <xf numFmtId="0" fontId="36" fillId="0" borderId="20"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8" fillId="0" borderId="19" xfId="0" applyFont="1" applyBorder="1" applyAlignment="1">
      <alignment horizontal="left" vertical="top" wrapText="1"/>
    </xf>
    <xf numFmtId="0" fontId="28" fillId="0" borderId="20" xfId="0" applyFont="1" applyBorder="1" applyAlignment="1">
      <alignment horizontal="left" vertical="top" wrapText="1"/>
    </xf>
    <xf numFmtId="0" fontId="32" fillId="0" borderId="27" xfId="0" applyFont="1" applyBorder="1" applyAlignment="1">
      <alignment horizontal="left" vertical="top" wrapText="1"/>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3" fillId="0" borderId="27" xfId="1" applyFont="1" applyBorder="1" applyAlignment="1">
      <alignment horizontal="center" vertical="center"/>
    </xf>
    <xf numFmtId="0" fontId="33" fillId="0" borderId="4" xfId="1" applyFont="1" applyBorder="1" applyAlignment="1">
      <alignment horizontal="center" vertical="center"/>
    </xf>
    <xf numFmtId="0" fontId="49" fillId="0" borderId="14" xfId="0" applyFont="1" applyBorder="1" applyAlignment="1">
      <alignment horizontal="left" vertical="center" wrapText="1"/>
    </xf>
    <xf numFmtId="0" fontId="49" fillId="0" borderId="36" xfId="0" applyFont="1" applyBorder="1" applyAlignment="1">
      <alignment horizontal="left" vertical="center" wrapText="1"/>
    </xf>
    <xf numFmtId="0" fontId="49" fillId="0" borderId="39" xfId="0" applyFont="1" applyBorder="1" applyAlignment="1">
      <alignment horizontal="left" vertical="center" wrapText="1"/>
    </xf>
    <xf numFmtId="0" fontId="41" fillId="2" borderId="35" xfId="0" applyFont="1" applyFill="1" applyBorder="1" applyAlignment="1">
      <alignment horizontal="left" vertical="center" wrapText="1"/>
    </xf>
    <xf numFmtId="0" fontId="41" fillId="2" borderId="37" xfId="0" applyFont="1" applyFill="1" applyBorder="1" applyAlignment="1">
      <alignment horizontal="left" vertical="center" wrapText="1"/>
    </xf>
    <xf numFmtId="0" fontId="49" fillId="0" borderId="35" xfId="0" applyFont="1" applyBorder="1" applyAlignment="1">
      <alignment horizontal="left" vertical="center" wrapText="1"/>
    </xf>
    <xf numFmtId="0" fontId="49" fillId="0" borderId="4" xfId="0" applyFont="1" applyBorder="1" applyAlignment="1">
      <alignment horizontal="left" vertical="center" wrapText="1"/>
    </xf>
    <xf numFmtId="0" fontId="49" fillId="0" borderId="28" xfId="0" applyFont="1" applyBorder="1" applyAlignment="1">
      <alignment horizontal="left" vertical="center" wrapText="1"/>
    </xf>
    <xf numFmtId="0" fontId="44" fillId="2" borderId="0" xfId="0" applyFont="1" applyFill="1" applyAlignment="1">
      <alignment horizontal="center" vertical="center" wrapText="1"/>
    </xf>
    <xf numFmtId="0" fontId="44" fillId="2" borderId="35" xfId="0" applyFont="1" applyFill="1" applyBorder="1" applyAlignment="1">
      <alignment horizontal="right" vertical="center" wrapText="1"/>
    </xf>
    <xf numFmtId="0" fontId="44" fillId="2" borderId="4" xfId="0" applyFont="1" applyFill="1" applyBorder="1" applyAlignment="1">
      <alignment horizontal="right" vertical="center" wrapText="1"/>
    </xf>
    <xf numFmtId="0" fontId="44" fillId="2" borderId="37" xfId="0" applyFont="1" applyFill="1" applyBorder="1" applyAlignment="1">
      <alignment horizontal="right" vertical="center" wrapText="1"/>
    </xf>
    <xf numFmtId="0" fontId="44" fillId="2" borderId="1" xfId="0" applyFont="1" applyFill="1" applyBorder="1" applyAlignment="1">
      <alignment horizontal="center" vertical="center"/>
    </xf>
    <xf numFmtId="9" fontId="49" fillId="0" borderId="5" xfId="0" applyNumberFormat="1" applyFont="1" applyBorder="1" applyAlignment="1">
      <alignment horizontal="center" vertical="center" wrapText="1"/>
    </xf>
    <xf numFmtId="9" fontId="49" fillId="0" borderId="6" xfId="0" applyNumberFormat="1" applyFont="1" applyBorder="1" applyAlignment="1">
      <alignment horizontal="center" vertical="center" wrapText="1"/>
    </xf>
    <xf numFmtId="9" fontId="49" fillId="0" borderId="7" xfId="0" applyNumberFormat="1" applyFont="1" applyBorder="1" applyAlignment="1">
      <alignment horizontal="center" vertical="center" wrapText="1"/>
    </xf>
    <xf numFmtId="9" fontId="49" fillId="0" borderId="10" xfId="0" applyNumberFormat="1" applyFont="1" applyBorder="1" applyAlignment="1">
      <alignment horizontal="center" vertical="center" wrapText="1"/>
    </xf>
    <xf numFmtId="9" fontId="49" fillId="0" borderId="11" xfId="0" applyNumberFormat="1" applyFont="1" applyBorder="1" applyAlignment="1">
      <alignment horizontal="center" vertical="center" wrapText="1"/>
    </xf>
    <xf numFmtId="9" fontId="49" fillId="0" borderId="12" xfId="0" applyNumberFormat="1" applyFont="1" applyBorder="1" applyAlignment="1">
      <alignment horizontal="center" vertical="center" wrapText="1"/>
    </xf>
    <xf numFmtId="0" fontId="49" fillId="0" borderId="18" xfId="0" applyFont="1" applyBorder="1" applyAlignment="1">
      <alignment horizontal="center" vertical="center" wrapText="1"/>
    </xf>
    <xf numFmtId="0" fontId="49" fillId="0" borderId="19" xfId="0" applyFont="1" applyBorder="1" applyAlignment="1">
      <alignment horizontal="center" vertical="center" wrapText="1"/>
    </xf>
    <xf numFmtId="0" fontId="49" fillId="0" borderId="20" xfId="0" applyFont="1" applyBorder="1" applyAlignment="1">
      <alignment horizontal="center" vertical="center" wrapText="1"/>
    </xf>
    <xf numFmtId="0" fontId="44" fillId="2" borderId="0" xfId="2" applyFont="1" applyFill="1" applyAlignment="1">
      <alignment horizontal="left"/>
    </xf>
    <xf numFmtId="0" fontId="44" fillId="6" borderId="18" xfId="2" applyFont="1" applyFill="1" applyBorder="1" applyAlignment="1">
      <alignment horizontal="right" vertical="center"/>
    </xf>
    <xf numFmtId="0" fontId="44" fillId="6" borderId="19" xfId="2" applyFont="1" applyFill="1" applyBorder="1" applyAlignment="1">
      <alignment horizontal="right" vertical="center"/>
    </xf>
    <xf numFmtId="0" fontId="44" fillId="6" borderId="20" xfId="2" applyFont="1" applyFill="1" applyBorder="1" applyAlignment="1">
      <alignment horizontal="right" vertical="center"/>
    </xf>
    <xf numFmtId="0" fontId="45" fillId="0" borderId="8" xfId="2" applyFont="1" applyBorder="1" applyAlignment="1">
      <alignment horizontal="left" vertical="center" wrapText="1"/>
    </xf>
    <xf numFmtId="49" fontId="49" fillId="0" borderId="35" xfId="0" applyNumberFormat="1" applyFont="1" applyBorder="1" applyAlignment="1" applyProtection="1">
      <alignment horizontal="center" vertical="center"/>
      <protection locked="0"/>
    </xf>
    <xf numFmtId="49" fontId="49" fillId="0" borderId="4" xfId="0" applyNumberFormat="1" applyFont="1" applyBorder="1" applyAlignment="1" applyProtection="1">
      <alignment horizontal="center" vertical="center"/>
      <protection locked="0"/>
    </xf>
    <xf numFmtId="49" fontId="49" fillId="0" borderId="37" xfId="0" applyNumberFormat="1" applyFont="1" applyBorder="1" applyAlignment="1" applyProtection="1">
      <alignment horizontal="center" vertical="center"/>
      <protection locked="0"/>
    </xf>
    <xf numFmtId="14" fontId="41" fillId="0" borderId="35" xfId="0" applyNumberFormat="1" applyFont="1" applyBorder="1" applyAlignment="1">
      <alignment horizontal="center" vertical="center" wrapText="1"/>
    </xf>
    <xf numFmtId="14" fontId="41" fillId="0" borderId="4" xfId="0" applyNumberFormat="1" applyFont="1" applyBorder="1" applyAlignment="1">
      <alignment horizontal="center" vertical="center" wrapText="1"/>
    </xf>
    <xf numFmtId="14" fontId="41" fillId="0" borderId="37" xfId="0" applyNumberFormat="1" applyFont="1" applyBorder="1" applyAlignment="1">
      <alignment horizontal="center" vertical="center" wrapText="1"/>
    </xf>
    <xf numFmtId="0" fontId="49" fillId="0" borderId="0" xfId="0" applyFont="1" applyAlignment="1">
      <alignment horizontal="left" vertical="center" wrapText="1"/>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49" fillId="2" borderId="0" xfId="0" applyFont="1" applyFill="1" applyAlignment="1">
      <alignment horizontal="center"/>
    </xf>
    <xf numFmtId="0" fontId="65" fillId="0" borderId="35" xfId="0" applyFont="1" applyBorder="1" applyAlignment="1">
      <alignment horizontal="left" vertical="top" wrapText="1"/>
    </xf>
    <xf numFmtId="0" fontId="65" fillId="0" borderId="4" xfId="0" applyFont="1" applyBorder="1" applyAlignment="1">
      <alignment horizontal="left" vertical="top" wrapText="1"/>
    </xf>
    <xf numFmtId="0" fontId="65" fillId="0" borderId="37" xfId="0" applyFont="1" applyBorder="1" applyAlignment="1">
      <alignment horizontal="left" vertical="top" wrapText="1"/>
    </xf>
    <xf numFmtId="0" fontId="49" fillId="0" borderId="44" xfId="0" applyFont="1" applyBorder="1" applyAlignment="1">
      <alignment horizontal="left" vertical="center" wrapText="1"/>
    </xf>
    <xf numFmtId="0" fontId="49" fillId="0" borderId="16" xfId="0" applyFont="1" applyBorder="1" applyAlignment="1">
      <alignment horizontal="left" vertical="center" wrapText="1"/>
    </xf>
    <xf numFmtId="0" fontId="49" fillId="0" borderId="29" xfId="0" applyFont="1" applyBorder="1" applyAlignment="1">
      <alignment horizontal="left" vertical="center" wrapText="1"/>
    </xf>
    <xf numFmtId="0" fontId="65" fillId="0" borderId="13" xfId="2" applyFont="1" applyBorder="1" applyAlignment="1">
      <alignment horizontal="center" vertical="center"/>
    </xf>
    <xf numFmtId="0" fontId="65" fillId="0" borderId="49" xfId="2" applyFont="1" applyBorder="1" applyAlignment="1">
      <alignment horizontal="center" vertical="center"/>
    </xf>
    <xf numFmtId="49" fontId="49" fillId="0" borderId="0" xfId="0" applyNumberFormat="1" applyFont="1" applyAlignment="1" applyProtection="1">
      <alignment horizontal="center" vertical="center"/>
      <protection locked="0"/>
    </xf>
    <xf numFmtId="0" fontId="56" fillId="0" borderId="36" xfId="17" applyFont="1" applyBorder="1" applyAlignment="1">
      <alignment horizontal="left"/>
    </xf>
    <xf numFmtId="49" fontId="36" fillId="0" borderId="4" xfId="17" applyNumberFormat="1" applyFont="1" applyBorder="1" applyAlignment="1">
      <alignment horizontal="right" vertical="center" wrapText="1"/>
    </xf>
    <xf numFmtId="49" fontId="36" fillId="0" borderId="37" xfId="17" applyNumberFormat="1" applyFont="1" applyBorder="1" applyAlignment="1">
      <alignment horizontal="right" vertical="center" wrapText="1"/>
    </xf>
    <xf numFmtId="0" fontId="56" fillId="0" borderId="0" xfId="17" applyFont="1" applyAlignment="1">
      <alignment horizontal="left" vertical="top" wrapText="1"/>
    </xf>
    <xf numFmtId="49" fontId="56" fillId="0" borderId="0" xfId="17" applyNumberFormat="1" applyFont="1" applyAlignment="1">
      <alignment vertical="top"/>
    </xf>
    <xf numFmtId="49" fontId="57" fillId="9" borderId="50" xfId="17" applyNumberFormat="1" applyFont="1" applyFill="1" applyBorder="1" applyAlignment="1" applyProtection="1">
      <alignment horizontal="left" wrapText="1"/>
      <protection locked="0"/>
    </xf>
    <xf numFmtId="49" fontId="57" fillId="0" borderId="57" xfId="17" applyNumberFormat="1" applyFont="1" applyBorder="1" applyAlignment="1">
      <alignment horizontal="left" vertical="center" wrapText="1"/>
    </xf>
    <xf numFmtId="49" fontId="57" fillId="0" borderId="56" xfId="17" applyNumberFormat="1" applyFont="1" applyBorder="1" applyAlignment="1">
      <alignment horizontal="left" vertical="center" wrapText="1"/>
    </xf>
    <xf numFmtId="0" fontId="56" fillId="2" borderId="63" xfId="17" applyFont="1" applyFill="1" applyBorder="1" applyAlignment="1">
      <alignment horizontal="left" vertical="center" wrapText="1"/>
    </xf>
    <xf numFmtId="0" fontId="56" fillId="2" borderId="62" xfId="17" applyFont="1" applyFill="1" applyBorder="1" applyAlignment="1">
      <alignment horizontal="left" vertical="center" wrapText="1"/>
    </xf>
    <xf numFmtId="0" fontId="56" fillId="0" borderId="63" xfId="17" applyFont="1" applyBorder="1" applyAlignment="1">
      <alignment horizontal="left" vertical="center" wrapText="1"/>
    </xf>
    <xf numFmtId="0" fontId="56" fillId="0" borderId="62" xfId="17" applyFont="1" applyBorder="1" applyAlignment="1">
      <alignment horizontal="left" vertical="center" wrapText="1"/>
    </xf>
    <xf numFmtId="0" fontId="56" fillId="0" borderId="68" xfId="17" applyFont="1" applyBorder="1" applyAlignment="1">
      <alignment horizontal="left" vertical="center" wrapText="1"/>
    </xf>
    <xf numFmtId="0" fontId="56" fillId="0" borderId="69" xfId="17" applyFont="1" applyBorder="1" applyAlignment="1">
      <alignment horizontal="left" vertical="center" wrapText="1"/>
    </xf>
    <xf numFmtId="0" fontId="57" fillId="0" borderId="4" xfId="17" applyFont="1" applyBorder="1" applyAlignment="1">
      <alignment horizontal="left" vertical="center" wrapText="1"/>
    </xf>
    <xf numFmtId="0" fontId="57" fillId="0" borderId="37" xfId="17" applyFont="1" applyBorder="1" applyAlignment="1">
      <alignment horizontal="left" vertical="center" wrapText="1"/>
    </xf>
    <xf numFmtId="49" fontId="57" fillId="0" borderId="4" xfId="17" applyNumberFormat="1" applyFont="1" applyBorder="1" applyAlignment="1">
      <alignment horizontal="left" vertical="center" wrapText="1"/>
    </xf>
    <xf numFmtId="49" fontId="57" fillId="0" borderId="37" xfId="17" applyNumberFormat="1" applyFont="1" applyBorder="1" applyAlignment="1">
      <alignment horizontal="left" vertical="center" wrapText="1"/>
    </xf>
    <xf numFmtId="49" fontId="56" fillId="0" borderId="63" xfId="17" quotePrefix="1" applyNumberFormat="1" applyFont="1" applyBorder="1" applyAlignment="1">
      <alignment horizontal="left" vertical="center" wrapText="1"/>
    </xf>
    <xf numFmtId="49" fontId="56" fillId="0" borderId="62" xfId="17" quotePrefix="1" applyNumberFormat="1" applyFont="1" applyBorder="1" applyAlignment="1">
      <alignment horizontal="left" vertical="center" wrapText="1"/>
    </xf>
    <xf numFmtId="49" fontId="56" fillId="0" borderId="68" xfId="17" applyNumberFormat="1" applyFont="1" applyBorder="1" applyAlignment="1">
      <alignment horizontal="left" vertical="center" wrapText="1"/>
    </xf>
    <xf numFmtId="49" fontId="56" fillId="0" borderId="69" xfId="17" applyNumberFormat="1" applyFont="1" applyBorder="1" applyAlignment="1">
      <alignment horizontal="left" vertical="center" wrapText="1"/>
    </xf>
    <xf numFmtId="49" fontId="51" fillId="0" borderId="63" xfId="17" applyNumberFormat="1" applyBorder="1" applyAlignment="1">
      <alignment horizontal="left" vertical="center" wrapText="1"/>
    </xf>
    <xf numFmtId="49" fontId="51" fillId="0" borderId="62" xfId="17" applyNumberFormat="1" applyBorder="1" applyAlignment="1">
      <alignment horizontal="left" vertical="center" wrapText="1"/>
    </xf>
    <xf numFmtId="49" fontId="56" fillId="0" borderId="63" xfId="17" applyNumberFormat="1" applyFont="1" applyBorder="1" applyAlignment="1">
      <alignment horizontal="left" vertical="center" wrapText="1"/>
    </xf>
    <xf numFmtId="49" fontId="56" fillId="0" borderId="62" xfId="17" applyNumberFormat="1" applyFont="1" applyBorder="1" applyAlignment="1">
      <alignment horizontal="left" vertical="center" wrapText="1"/>
    </xf>
    <xf numFmtId="1" fontId="57" fillId="0" borderId="35" xfId="17" applyNumberFormat="1" applyFont="1" applyBorder="1" applyAlignment="1">
      <alignment horizontal="left" vertical="center" wrapText="1"/>
    </xf>
    <xf numFmtId="1" fontId="57" fillId="0" borderId="37" xfId="17" applyNumberFormat="1" applyFont="1" applyBorder="1" applyAlignment="1">
      <alignment horizontal="left" vertical="center" wrapText="1"/>
    </xf>
    <xf numFmtId="0" fontId="28" fillId="10" borderId="35" xfId="17" applyFont="1" applyFill="1" applyBorder="1" applyAlignment="1">
      <alignment horizontal="left" vertical="center" wrapText="1"/>
    </xf>
    <xf numFmtId="0" fontId="28" fillId="10" borderId="4" xfId="17" applyFont="1" applyFill="1" applyBorder="1" applyAlignment="1">
      <alignment horizontal="left" vertical="center" wrapText="1"/>
    </xf>
    <xf numFmtId="0" fontId="57" fillId="0" borderId="57" xfId="17" applyFont="1" applyBorder="1" applyAlignment="1">
      <alignment horizontal="left" vertical="center" wrapText="1"/>
    </xf>
    <xf numFmtId="0" fontId="57" fillId="0" borderId="56" xfId="17" applyFont="1" applyBorder="1" applyAlignment="1">
      <alignment horizontal="left" vertical="center" wrapText="1"/>
    </xf>
    <xf numFmtId="1" fontId="56" fillId="0" borderId="63" xfId="17" applyNumberFormat="1" applyFont="1" applyBorder="1" applyAlignment="1">
      <alignment horizontal="left" vertical="center" wrapText="1"/>
    </xf>
    <xf numFmtId="1" fontId="56" fillId="0" borderId="62" xfId="17" applyNumberFormat="1" applyFont="1" applyBorder="1" applyAlignment="1">
      <alignment horizontal="left" vertical="center" wrapText="1"/>
    </xf>
    <xf numFmtId="1" fontId="56" fillId="0" borderId="68" xfId="17" applyNumberFormat="1" applyFont="1" applyBorder="1" applyAlignment="1">
      <alignment horizontal="left" vertical="center" wrapText="1"/>
    </xf>
    <xf numFmtId="1" fontId="56" fillId="0" borderId="69" xfId="17" applyNumberFormat="1" applyFont="1" applyBorder="1" applyAlignment="1">
      <alignment horizontal="left" vertical="center" wrapText="1"/>
    </xf>
    <xf numFmtId="0" fontId="56" fillId="2" borderId="68" xfId="17" applyFont="1" applyFill="1" applyBorder="1" applyAlignment="1">
      <alignment horizontal="left" vertical="center" wrapText="1"/>
    </xf>
    <xf numFmtId="0" fontId="56" fillId="2" borderId="69" xfId="17" applyFont="1" applyFill="1" applyBorder="1" applyAlignment="1">
      <alignment horizontal="left" vertical="center" wrapText="1"/>
    </xf>
    <xf numFmtId="49" fontId="57" fillId="9" borderId="14" xfId="17" applyNumberFormat="1" applyFont="1" applyFill="1" applyBorder="1" applyAlignment="1" applyProtection="1">
      <alignment horizontal="center" vertical="center" wrapText="1"/>
      <protection locked="0"/>
    </xf>
    <xf numFmtId="49" fontId="57" fillId="9" borderId="36" xfId="17" applyNumberFormat="1" applyFont="1" applyFill="1" applyBorder="1" applyAlignment="1" applyProtection="1">
      <alignment horizontal="center" vertical="center" wrapText="1"/>
      <protection locked="0"/>
    </xf>
    <xf numFmtId="49" fontId="51" fillId="0" borderId="0" xfId="17" quotePrefix="1" applyNumberFormat="1" applyAlignment="1">
      <alignment horizontal="center" vertical="center" wrapText="1"/>
    </xf>
    <xf numFmtId="49" fontId="51" fillId="0" borderId="2" xfId="17" quotePrefix="1" applyNumberFormat="1" applyBorder="1" applyAlignment="1">
      <alignment horizontal="center" vertical="center" wrapText="1"/>
    </xf>
    <xf numFmtId="49" fontId="56" fillId="0" borderId="0" xfId="17" applyNumberFormat="1" applyFont="1" applyAlignment="1">
      <alignment horizontal="center" vertical="center" wrapText="1"/>
    </xf>
    <xf numFmtId="49" fontId="51" fillId="0" borderId="2" xfId="17" applyNumberFormat="1" applyBorder="1" applyAlignment="1">
      <alignment horizontal="center" vertical="center" wrapText="1"/>
    </xf>
    <xf numFmtId="0" fontId="51" fillId="0" borderId="50" xfId="17" applyBorder="1" applyAlignment="1">
      <alignment horizontal="center" vertical="center" wrapText="1"/>
    </xf>
    <xf numFmtId="0" fontId="51" fillId="0" borderId="54" xfId="17" applyBorder="1" applyAlignment="1">
      <alignment horizontal="center" vertical="center" wrapText="1"/>
    </xf>
    <xf numFmtId="49" fontId="57" fillId="9" borderId="0" xfId="17" applyNumberFormat="1" applyFont="1" applyFill="1" applyAlignment="1" applyProtection="1">
      <alignment horizontal="left" vertical="top"/>
      <protection locked="0"/>
    </xf>
    <xf numFmtId="49" fontId="57" fillId="8" borderId="0" xfId="17" applyNumberFormat="1" applyFont="1" applyFill="1" applyAlignment="1" applyProtection="1">
      <alignment horizontal="left" vertical="top"/>
      <protection locked="0"/>
    </xf>
    <xf numFmtId="49" fontId="56" fillId="0" borderId="50" xfId="17" applyNumberFormat="1" applyFont="1" applyBorder="1" applyAlignment="1">
      <alignment horizontal="left" vertical="top" wrapText="1"/>
    </xf>
    <xf numFmtId="49" fontId="57" fillId="9" borderId="50" xfId="17" applyNumberFormat="1" applyFont="1" applyFill="1" applyBorder="1" applyAlignment="1" applyProtection="1">
      <alignment horizontal="left" vertical="top"/>
      <protection locked="0"/>
    </xf>
    <xf numFmtId="0" fontId="56" fillId="0" borderId="50" xfId="17" applyFont="1" applyBorder="1" applyAlignment="1">
      <alignment horizontal="right" vertical="center"/>
    </xf>
    <xf numFmtId="0" fontId="51" fillId="0" borderId="50" xfId="17" applyBorder="1" applyAlignment="1">
      <alignment horizontal="right" vertical="center"/>
    </xf>
    <xf numFmtId="0" fontId="59" fillId="0" borderId="0" xfId="18" applyFont="1" applyBorder="1" applyAlignment="1" applyProtection="1">
      <alignment horizontal="left" vertical="top" wrapText="1"/>
    </xf>
    <xf numFmtId="49" fontId="57" fillId="9" borderId="51" xfId="17" applyNumberFormat="1" applyFont="1" applyFill="1" applyBorder="1" applyAlignment="1" applyProtection="1">
      <alignment horizontal="center" vertical="center" wrapText="1"/>
      <protection locked="0"/>
    </xf>
    <xf numFmtId="49" fontId="60" fillId="9" borderId="14" xfId="17" applyNumberFormat="1" applyFont="1" applyFill="1" applyBorder="1" applyAlignment="1" applyProtection="1">
      <alignment horizontal="center" vertical="center" wrapText="1"/>
      <protection locked="0"/>
    </xf>
    <xf numFmtId="49" fontId="61" fillId="9" borderId="51" xfId="17" applyNumberFormat="1" applyFont="1" applyFill="1" applyBorder="1" applyAlignment="1" applyProtection="1">
      <alignment horizontal="center" vertical="center" wrapText="1"/>
      <protection locked="0"/>
    </xf>
    <xf numFmtId="49" fontId="52" fillId="0" borderId="50" xfId="17" applyNumberFormat="1" applyFont="1" applyBorder="1" applyAlignment="1">
      <alignment horizontal="left" vertical="center" wrapText="1"/>
    </xf>
    <xf numFmtId="49" fontId="54" fillId="0" borderId="50" xfId="17" applyNumberFormat="1" applyFont="1" applyBorder="1" applyAlignment="1">
      <alignment horizontal="left" vertical="center" wrapText="1"/>
    </xf>
    <xf numFmtId="0" fontId="54" fillId="0" borderId="50" xfId="17" applyFont="1" applyBorder="1" applyAlignment="1">
      <alignment horizontal="left" vertical="center"/>
    </xf>
    <xf numFmtId="0" fontId="56" fillId="0" borderId="36" xfId="17" applyFont="1" applyBorder="1" applyAlignment="1">
      <alignment horizontal="left" vertical="top" wrapText="1"/>
    </xf>
    <xf numFmtId="49" fontId="57" fillId="8" borderId="36" xfId="17" applyNumberFormat="1" applyFont="1" applyFill="1" applyBorder="1" applyAlignment="1" applyProtection="1">
      <alignment horizontal="left" vertical="top"/>
      <protection locked="0"/>
    </xf>
    <xf numFmtId="49" fontId="57" fillId="9" borderId="36" xfId="17" applyNumberFormat="1" applyFont="1" applyFill="1" applyBorder="1" applyAlignment="1" applyProtection="1">
      <alignment horizontal="left" vertical="top" wrapText="1"/>
      <protection locked="0"/>
    </xf>
    <xf numFmtId="49" fontId="57" fillId="8" borderId="0" xfId="17" applyNumberFormat="1" applyFont="1" applyFill="1" applyAlignment="1" applyProtection="1">
      <alignment horizontal="left" vertical="top" wrapText="1"/>
      <protection locked="0"/>
    </xf>
    <xf numFmtId="49" fontId="57" fillId="8" borderId="50" xfId="17" applyNumberFormat="1" applyFont="1" applyFill="1" applyBorder="1" applyAlignment="1" applyProtection="1">
      <alignment horizontal="left" vertical="top" wrapText="1"/>
      <protection locked="0"/>
    </xf>
    <xf numFmtId="0" fontId="15" fillId="0" borderId="0" xfId="3" applyFont="1" applyAlignment="1">
      <alignment horizontal="left" wrapText="1"/>
    </xf>
    <xf numFmtId="4" fontId="44" fillId="6" borderId="20" xfId="2" applyNumberFormat="1" applyFont="1" applyFill="1" applyBorder="1" applyAlignment="1">
      <alignment horizontal="center" vertical="center"/>
    </xf>
  </cellXfs>
  <cellStyles count="20">
    <cellStyle name="Explanatory Text 2" xfId="18" xr:uid="{8B21398C-3794-4D99-99E5-2C35A70EAB89}"/>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91E50C19-EE87-4DCB-988A-6F4F9174EEE1}"/>
    <cellStyle name="Percent 2" xfId="19" xr:uid="{829C29BB-27AE-4155-8E16-CC584D6F9E96}"/>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8">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3"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152400</xdr:colOff>
      <xdr:row>0</xdr:row>
      <xdr:rowOff>892380</xdr:rowOff>
    </xdr:to>
    <xdr:pic>
      <xdr:nvPicPr>
        <xdr:cNvPr id="2" name="Grafik 2">
          <a:extLst>
            <a:ext uri="{FF2B5EF4-FFF2-40B4-BE49-F238E27FC236}">
              <a16:creationId xmlns:a16="http://schemas.microsoft.com/office/drawing/2014/main" id="{35525D43-8366-4931-88DC-BEBF46920B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36231" y="0"/>
          <a:ext cx="2160219" cy="8923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3.1821.0/83501891%20Engineering%20consulting%20services/3%20Tender/Technical%20Assessment.xlsx" TargetMode="External"/><Relationship Id="rId1" Type="http://schemas.openxmlformats.org/officeDocument/2006/relationships/externalLinkPath" Target="Technical%20Assess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row r="11">
          <cell r="E11"/>
          <cell r="G11"/>
          <cell r="I11"/>
          <cell r="K11"/>
          <cell r="M11"/>
        </row>
        <row r="12">
          <cell r="E12"/>
          <cell r="G12"/>
          <cell r="I12"/>
          <cell r="K12"/>
          <cell r="M12"/>
        </row>
        <row r="13">
          <cell r="E13"/>
          <cell r="G13"/>
          <cell r="I13"/>
          <cell r="K13"/>
          <cell r="M13"/>
        </row>
        <row r="14">
          <cell r="E14"/>
          <cell r="G14"/>
          <cell r="I14"/>
          <cell r="K14"/>
          <cell r="M14"/>
        </row>
        <row r="15">
          <cell r="E15"/>
          <cell r="G15"/>
          <cell r="I15"/>
          <cell r="K15"/>
          <cell r="M15"/>
        </row>
        <row r="16">
          <cell r="E16"/>
          <cell r="G16"/>
          <cell r="I16"/>
          <cell r="K16"/>
          <cell r="M16"/>
        </row>
        <row r="17">
          <cell r="E17"/>
          <cell r="G17"/>
          <cell r="I17"/>
          <cell r="K17"/>
          <cell r="M17"/>
        </row>
        <row r="18">
          <cell r="E18"/>
          <cell r="G18"/>
          <cell r="I18"/>
          <cell r="K18"/>
          <cell r="M18"/>
        </row>
        <row r="19">
          <cell r="E19"/>
          <cell r="G19"/>
          <cell r="I19"/>
          <cell r="K19"/>
          <cell r="M19"/>
        </row>
        <row r="20">
          <cell r="E20"/>
          <cell r="G20"/>
          <cell r="I20"/>
          <cell r="K20"/>
          <cell r="M20"/>
        </row>
        <row r="21">
          <cell r="E21"/>
          <cell r="G21"/>
          <cell r="I21"/>
          <cell r="K21"/>
          <cell r="M21"/>
        </row>
        <row r="22">
          <cell r="E22"/>
          <cell r="G22"/>
          <cell r="I22"/>
          <cell r="K22"/>
          <cell r="M22"/>
        </row>
        <row r="23">
          <cell r="E23"/>
          <cell r="G23"/>
          <cell r="I23"/>
          <cell r="K23"/>
          <cell r="M23"/>
        </row>
        <row r="24">
          <cell r="E24"/>
          <cell r="G24"/>
          <cell r="I24"/>
          <cell r="K24"/>
          <cell r="M24"/>
        </row>
        <row r="25">
          <cell r="E25"/>
          <cell r="G25"/>
          <cell r="I25"/>
          <cell r="K25"/>
          <cell r="M25"/>
        </row>
        <row r="26">
          <cell r="E26"/>
          <cell r="G26"/>
          <cell r="I26"/>
          <cell r="K26"/>
          <cell r="M26"/>
        </row>
        <row r="27">
          <cell r="E27"/>
          <cell r="G27"/>
          <cell r="I27"/>
          <cell r="K27"/>
          <cell r="M27"/>
        </row>
        <row r="28">
          <cell r="E28"/>
          <cell r="G28"/>
          <cell r="I28"/>
          <cell r="K28"/>
          <cell r="M28"/>
        </row>
        <row r="29">
          <cell r="E29"/>
          <cell r="G29"/>
          <cell r="I29"/>
          <cell r="K29"/>
          <cell r="M29"/>
        </row>
        <row r="30">
          <cell r="E30"/>
          <cell r="G30"/>
          <cell r="I30"/>
          <cell r="K30"/>
          <cell r="M30"/>
        </row>
        <row r="31">
          <cell r="E31"/>
          <cell r="G31"/>
          <cell r="I31"/>
          <cell r="K31"/>
          <cell r="M31"/>
        </row>
        <row r="32">
          <cell r="E32"/>
          <cell r="G32"/>
          <cell r="I32"/>
          <cell r="K32"/>
          <cell r="M32"/>
        </row>
        <row r="33">
          <cell r="E33"/>
          <cell r="G33"/>
          <cell r="I33"/>
          <cell r="K33"/>
          <cell r="M33"/>
        </row>
        <row r="34">
          <cell r="E34"/>
          <cell r="G34"/>
          <cell r="I34"/>
          <cell r="K34"/>
          <cell r="M34"/>
        </row>
        <row r="35">
          <cell r="E35"/>
          <cell r="G35"/>
          <cell r="I35"/>
          <cell r="K35"/>
          <cell r="M35"/>
        </row>
        <row r="36">
          <cell r="E36"/>
          <cell r="G36"/>
          <cell r="I36"/>
          <cell r="K36"/>
          <cell r="M36"/>
        </row>
        <row r="37">
          <cell r="E37"/>
          <cell r="G37"/>
          <cell r="I37"/>
          <cell r="K37"/>
          <cell r="M37"/>
        </row>
        <row r="39">
          <cell r="E39"/>
          <cell r="G39"/>
          <cell r="I39"/>
          <cell r="K39"/>
          <cell r="M39"/>
        </row>
        <row r="40">
          <cell r="E40"/>
          <cell r="G40"/>
          <cell r="I40"/>
          <cell r="K40"/>
          <cell r="M40"/>
        </row>
        <row r="41">
          <cell r="E41"/>
          <cell r="G41"/>
          <cell r="I41"/>
          <cell r="K41"/>
          <cell r="M41"/>
        </row>
        <row r="42">
          <cell r="E42"/>
          <cell r="G42"/>
          <cell r="I42"/>
          <cell r="K42"/>
          <cell r="M42"/>
        </row>
        <row r="43">
          <cell r="E43"/>
          <cell r="G43"/>
          <cell r="I43"/>
          <cell r="K43"/>
          <cell r="M43"/>
        </row>
        <row r="44">
          <cell r="E44"/>
          <cell r="G44"/>
          <cell r="I44"/>
          <cell r="K44"/>
          <cell r="M44"/>
        </row>
        <row r="45">
          <cell r="E45"/>
          <cell r="G45"/>
          <cell r="I45"/>
          <cell r="K45"/>
          <cell r="M45"/>
        </row>
        <row r="46">
          <cell r="E46"/>
          <cell r="G46"/>
          <cell r="I46"/>
          <cell r="K46"/>
          <cell r="M46"/>
        </row>
        <row r="47">
          <cell r="E47"/>
          <cell r="G47"/>
          <cell r="I47"/>
          <cell r="K47"/>
          <cell r="M47"/>
        </row>
        <row r="48">
          <cell r="E48"/>
          <cell r="G48"/>
          <cell r="I48"/>
          <cell r="K48"/>
          <cell r="M48"/>
        </row>
        <row r="49">
          <cell r="E49"/>
          <cell r="G49"/>
          <cell r="I49"/>
          <cell r="K49"/>
          <cell r="M49"/>
        </row>
        <row r="50">
          <cell r="E50"/>
          <cell r="G50"/>
          <cell r="I50"/>
          <cell r="K50"/>
          <cell r="M50"/>
        </row>
        <row r="51">
          <cell r="E51"/>
          <cell r="G51"/>
          <cell r="I51"/>
          <cell r="K51"/>
          <cell r="M51"/>
        </row>
        <row r="52">
          <cell r="E52"/>
          <cell r="G52"/>
          <cell r="I52"/>
          <cell r="K52"/>
          <cell r="M52"/>
        </row>
        <row r="53">
          <cell r="E53"/>
          <cell r="G53"/>
          <cell r="I53"/>
          <cell r="K53"/>
          <cell r="M53"/>
        </row>
        <row r="54">
          <cell r="E54"/>
          <cell r="G54"/>
          <cell r="I54"/>
          <cell r="K54"/>
          <cell r="M54"/>
        </row>
        <row r="55">
          <cell r="E55"/>
          <cell r="G55"/>
          <cell r="I55"/>
          <cell r="K55"/>
          <cell r="M55"/>
        </row>
        <row r="56">
          <cell r="E56"/>
          <cell r="G56"/>
          <cell r="I56"/>
          <cell r="K56"/>
          <cell r="M56"/>
        </row>
        <row r="57">
          <cell r="E57"/>
          <cell r="G57"/>
          <cell r="I57"/>
          <cell r="K57"/>
          <cell r="M57"/>
        </row>
        <row r="58">
          <cell r="E58"/>
          <cell r="G58"/>
          <cell r="I58"/>
          <cell r="K58"/>
          <cell r="M58"/>
        </row>
        <row r="59">
          <cell r="E59"/>
          <cell r="G59"/>
          <cell r="I59"/>
          <cell r="K59"/>
          <cell r="M59"/>
        </row>
        <row r="60">
          <cell r="E60"/>
          <cell r="G60"/>
          <cell r="I60"/>
          <cell r="K60"/>
          <cell r="M60"/>
        </row>
        <row r="61">
          <cell r="E61"/>
          <cell r="G61"/>
          <cell r="I61"/>
          <cell r="K61"/>
          <cell r="M61"/>
        </row>
        <row r="62">
          <cell r="E62"/>
          <cell r="G62"/>
          <cell r="I62"/>
          <cell r="K62"/>
          <cell r="M62"/>
        </row>
        <row r="63">
          <cell r="E63"/>
          <cell r="G63"/>
          <cell r="I63"/>
          <cell r="K63"/>
          <cell r="M63"/>
        </row>
        <row r="64">
          <cell r="E64"/>
          <cell r="G64"/>
          <cell r="I64"/>
          <cell r="K64"/>
          <cell r="M64"/>
        </row>
        <row r="65">
          <cell r="E65"/>
          <cell r="G65"/>
          <cell r="I65"/>
          <cell r="K65"/>
          <cell r="M65"/>
        </row>
        <row r="66">
          <cell r="E66"/>
          <cell r="G66"/>
          <cell r="I66"/>
          <cell r="K66"/>
          <cell r="M66"/>
        </row>
        <row r="67">
          <cell r="E67"/>
          <cell r="G67"/>
          <cell r="I67"/>
          <cell r="K67"/>
          <cell r="M67"/>
        </row>
        <row r="68">
          <cell r="E68"/>
          <cell r="G68"/>
          <cell r="I68"/>
          <cell r="K68"/>
          <cell r="M68"/>
        </row>
        <row r="69">
          <cell r="E69"/>
          <cell r="G69"/>
          <cell r="I69"/>
          <cell r="K69"/>
          <cell r="M69"/>
        </row>
        <row r="70">
          <cell r="E70"/>
          <cell r="G70"/>
          <cell r="I70"/>
          <cell r="K70"/>
          <cell r="M70"/>
        </row>
        <row r="71">
          <cell r="E71"/>
          <cell r="G71"/>
          <cell r="I71"/>
          <cell r="K71"/>
          <cell r="M71"/>
        </row>
        <row r="72">
          <cell r="E72"/>
          <cell r="G72"/>
          <cell r="I72"/>
          <cell r="K72"/>
          <cell r="M72"/>
        </row>
        <row r="73">
          <cell r="E73"/>
          <cell r="G73"/>
          <cell r="I73"/>
          <cell r="K73"/>
          <cell r="M73"/>
        </row>
        <row r="74">
          <cell r="E74"/>
          <cell r="G74"/>
          <cell r="I74"/>
          <cell r="K74"/>
          <cell r="M74"/>
        </row>
        <row r="75">
          <cell r="E75"/>
          <cell r="G75"/>
          <cell r="I75"/>
          <cell r="K75"/>
          <cell r="M75"/>
        </row>
        <row r="76">
          <cell r="E76"/>
          <cell r="G76"/>
          <cell r="I76"/>
          <cell r="K76"/>
          <cell r="M76"/>
        </row>
        <row r="77">
          <cell r="E77"/>
          <cell r="G77"/>
          <cell r="I77"/>
          <cell r="K77"/>
          <cell r="M77"/>
        </row>
        <row r="78">
          <cell r="E78"/>
          <cell r="G78"/>
          <cell r="I78"/>
          <cell r="K78"/>
          <cell r="M78"/>
        </row>
        <row r="79">
          <cell r="E79"/>
          <cell r="G79"/>
          <cell r="I79"/>
          <cell r="K79"/>
          <cell r="M79"/>
        </row>
        <row r="80">
          <cell r="E80"/>
          <cell r="G80"/>
          <cell r="I80"/>
          <cell r="K80"/>
          <cell r="M80"/>
        </row>
        <row r="81">
          <cell r="E81"/>
          <cell r="G81"/>
          <cell r="I81"/>
          <cell r="K81"/>
          <cell r="M81"/>
        </row>
        <row r="82">
          <cell r="E82"/>
          <cell r="G82"/>
          <cell r="I82"/>
          <cell r="K82"/>
          <cell r="M82"/>
        </row>
        <row r="83">
          <cell r="E83"/>
          <cell r="G83"/>
          <cell r="I83"/>
          <cell r="K83"/>
          <cell r="M83"/>
        </row>
        <row r="84">
          <cell r="E84"/>
          <cell r="G84"/>
          <cell r="I84"/>
          <cell r="K84"/>
          <cell r="M84"/>
        </row>
        <row r="85">
          <cell r="E85"/>
          <cell r="G85"/>
          <cell r="I85"/>
          <cell r="K85"/>
          <cell r="M85"/>
        </row>
        <row r="86">
          <cell r="E86"/>
          <cell r="G86"/>
          <cell r="I86"/>
          <cell r="K86"/>
          <cell r="M86"/>
        </row>
        <row r="87">
          <cell r="E87"/>
          <cell r="G87"/>
          <cell r="I87"/>
          <cell r="K87"/>
          <cell r="M87"/>
        </row>
        <row r="88">
          <cell r="E88"/>
          <cell r="G88"/>
          <cell r="I88"/>
          <cell r="K88"/>
          <cell r="M88"/>
        </row>
        <row r="89">
          <cell r="E89"/>
          <cell r="G89"/>
          <cell r="I89"/>
          <cell r="K89"/>
          <cell r="M89"/>
        </row>
        <row r="90">
          <cell r="E90"/>
          <cell r="G90"/>
          <cell r="I90"/>
          <cell r="K90"/>
          <cell r="M90"/>
        </row>
        <row r="91">
          <cell r="E91"/>
          <cell r="G91"/>
          <cell r="I91"/>
          <cell r="K91"/>
          <cell r="M91"/>
        </row>
        <row r="92">
          <cell r="E92"/>
          <cell r="G92"/>
          <cell r="I92"/>
          <cell r="K92"/>
          <cell r="M92"/>
        </row>
        <row r="93">
          <cell r="E93"/>
          <cell r="G93"/>
          <cell r="I93"/>
          <cell r="K93"/>
          <cell r="M93"/>
        </row>
        <row r="94">
          <cell r="E94"/>
          <cell r="G94"/>
          <cell r="I94"/>
          <cell r="K94"/>
          <cell r="M94"/>
        </row>
        <row r="95">
          <cell r="E95"/>
          <cell r="G95"/>
          <cell r="I95"/>
          <cell r="K95"/>
          <cell r="M95"/>
        </row>
        <row r="96">
          <cell r="E96"/>
          <cell r="G96"/>
          <cell r="I96"/>
          <cell r="K96"/>
          <cell r="M96"/>
        </row>
        <row r="97">
          <cell r="E97"/>
          <cell r="G97"/>
          <cell r="I97"/>
          <cell r="K97"/>
          <cell r="M97"/>
        </row>
        <row r="98">
          <cell r="E98"/>
          <cell r="G98"/>
          <cell r="I98"/>
          <cell r="K98"/>
          <cell r="M98"/>
        </row>
        <row r="99">
          <cell r="E99"/>
          <cell r="G99"/>
          <cell r="I99"/>
          <cell r="K99"/>
          <cell r="M99"/>
        </row>
        <row r="100">
          <cell r="E100"/>
          <cell r="G100"/>
          <cell r="I100"/>
          <cell r="K100"/>
          <cell r="M100"/>
        </row>
        <row r="101">
          <cell r="E101"/>
          <cell r="G101"/>
          <cell r="I101"/>
          <cell r="K101"/>
          <cell r="M101"/>
        </row>
        <row r="102">
          <cell r="E102"/>
          <cell r="G102"/>
          <cell r="I102"/>
          <cell r="K102"/>
          <cell r="M102"/>
        </row>
        <row r="103">
          <cell r="E103"/>
          <cell r="G103"/>
          <cell r="I103"/>
          <cell r="K103"/>
          <cell r="M103"/>
        </row>
        <row r="104">
          <cell r="E104"/>
          <cell r="G104"/>
          <cell r="I104"/>
          <cell r="K104"/>
          <cell r="M104"/>
        </row>
        <row r="105">
          <cell r="E105"/>
          <cell r="G105"/>
          <cell r="I105"/>
          <cell r="K105"/>
          <cell r="M105"/>
        </row>
        <row r="106">
          <cell r="E106"/>
          <cell r="G106"/>
          <cell r="I106"/>
          <cell r="K106"/>
          <cell r="M106"/>
        </row>
        <row r="107">
          <cell r="E107"/>
          <cell r="G107"/>
          <cell r="I107"/>
          <cell r="K107"/>
          <cell r="M107"/>
        </row>
        <row r="108">
          <cell r="E108"/>
          <cell r="G108"/>
          <cell r="I108"/>
          <cell r="K108"/>
          <cell r="M108"/>
        </row>
        <row r="109">
          <cell r="E109"/>
          <cell r="G109"/>
          <cell r="I109"/>
          <cell r="K109"/>
          <cell r="M109"/>
        </row>
        <row r="110">
          <cell r="E110"/>
          <cell r="G110"/>
          <cell r="I110"/>
          <cell r="K110"/>
          <cell r="M110"/>
        </row>
      </sheetData>
    </sheetDataSet>
  </externalBook>
</externalLink>
</file>

<file path=xl/persons/person.xml><?xml version="1.0" encoding="utf-8"?>
<personList xmlns="http://schemas.microsoft.com/office/spreadsheetml/2018/threadedcomments" xmlns:x="http://schemas.openxmlformats.org/spreadsheetml/2006/main">
  <person displayName="Derk, Suzana GIZ" id="{69B7D865-BDD9-46E5-B6FE-10ABDEF4B073}" userId="S::suzana.derk@giz.de::87e6489c-ab3e-4808-9468-b41663d457d5" providerId="AD"/>
</personList>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8" dT="2024-10-30T11:23:47.44" personId="{69B7D865-BDD9-46E5-B6FE-10ABDEF4B073}" id="{300D1137-9F00-421D-A971-C45972631BC9}">
    <text>Please synchronise the criteria listed in ToR with this table when making changes</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view="pageLayout" zoomScale="70" zoomScaleNormal="100" zoomScalePageLayoutView="70" workbookViewId="0">
      <selection activeCell="A32" sqref="A32:XFD40"/>
    </sheetView>
  </sheetViews>
  <sheetFormatPr defaultColWidth="11.453125" defaultRowHeight="1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238" t="s">
        <v>94</v>
      </c>
      <c r="B1" s="238"/>
      <c r="C1" s="238"/>
      <c r="D1" s="238"/>
      <c r="E1" s="238"/>
      <c r="F1" s="238"/>
      <c r="G1" s="238"/>
      <c r="H1" s="238" t="s">
        <v>95</v>
      </c>
      <c r="I1" s="238"/>
      <c r="J1" s="238"/>
      <c r="K1" s="238"/>
      <c r="L1" s="238"/>
      <c r="M1" s="238"/>
      <c r="N1" s="238"/>
    </row>
    <row r="2" spans="1:15">
      <c r="A2" s="11" t="s">
        <v>0</v>
      </c>
      <c r="B2" s="9"/>
      <c r="C2" s="9"/>
      <c r="D2" s="9"/>
      <c r="E2" s="9"/>
      <c r="F2" s="9"/>
      <c r="G2" s="9"/>
      <c r="H2" s="9" t="s">
        <v>13</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171" t="s">
        <v>135</v>
      </c>
      <c r="B4" s="172"/>
      <c r="C4" s="172"/>
      <c r="D4" s="172"/>
      <c r="E4" s="172"/>
      <c r="F4" s="172"/>
      <c r="G4" s="9"/>
      <c r="H4" s="171" t="s">
        <v>45</v>
      </c>
      <c r="I4" s="172"/>
      <c r="J4" s="172"/>
      <c r="K4" s="172"/>
      <c r="L4" s="172"/>
      <c r="M4" s="172"/>
      <c r="N4" s="9"/>
    </row>
    <row r="5" spans="1:15" ht="15" thickBot="1">
      <c r="A5" s="234" t="s">
        <v>58</v>
      </c>
      <c r="B5" s="235"/>
      <c r="C5" s="196">
        <v>83501891</v>
      </c>
      <c r="D5" s="197"/>
      <c r="E5" s="197"/>
      <c r="F5" s="197"/>
      <c r="G5" s="198"/>
      <c r="H5" s="194" t="s">
        <v>46</v>
      </c>
      <c r="I5" s="195"/>
      <c r="J5" s="196">
        <f>C5</f>
        <v>83501891</v>
      </c>
      <c r="K5" s="197"/>
      <c r="L5" s="197"/>
      <c r="M5" s="197"/>
      <c r="N5" s="198"/>
    </row>
    <row r="6" spans="1:15" ht="15" thickBot="1">
      <c r="A6" s="199" t="s">
        <v>1</v>
      </c>
      <c r="B6" s="200"/>
      <c r="C6" s="201" t="s">
        <v>184</v>
      </c>
      <c r="D6" s="202"/>
      <c r="E6" s="202"/>
      <c r="F6" s="202"/>
      <c r="G6" s="200"/>
      <c r="H6" s="199" t="s">
        <v>47</v>
      </c>
      <c r="I6" s="200"/>
      <c r="J6" s="201" t="s">
        <v>183</v>
      </c>
      <c r="K6" s="202"/>
      <c r="L6" s="202"/>
      <c r="M6" s="202"/>
      <c r="N6" s="200"/>
    </row>
    <row r="7" spans="1:15" ht="13" thickBot="1">
      <c r="A7" s="181" t="s">
        <v>71</v>
      </c>
      <c r="B7" s="182"/>
      <c r="C7" s="182"/>
      <c r="D7" s="182"/>
      <c r="E7" s="182"/>
      <c r="F7" s="182"/>
      <c r="G7" s="183"/>
      <c r="H7" s="181" t="s">
        <v>70</v>
      </c>
      <c r="I7" s="182"/>
      <c r="J7" s="182"/>
      <c r="K7" s="182"/>
      <c r="L7" s="182"/>
      <c r="M7" s="182"/>
      <c r="N7" s="183"/>
    </row>
    <row r="8" spans="1:15" ht="7.5" customHeight="1" thickBot="1">
      <c r="A8" s="13"/>
      <c r="B8" s="13"/>
      <c r="C8" s="13"/>
      <c r="D8" s="13"/>
      <c r="E8" s="13"/>
      <c r="F8" s="13"/>
      <c r="G8" s="13"/>
      <c r="H8" s="13"/>
      <c r="I8" s="13"/>
      <c r="J8" s="13"/>
      <c r="K8" s="13"/>
      <c r="L8" s="13"/>
      <c r="M8" s="13"/>
      <c r="N8" s="13"/>
    </row>
    <row r="9" spans="1:15">
      <c r="A9" s="184" t="s">
        <v>49</v>
      </c>
      <c r="B9" s="185"/>
      <c r="C9" s="185"/>
      <c r="D9" s="185"/>
      <c r="E9" s="185"/>
      <c r="F9" s="185"/>
      <c r="G9" s="186"/>
      <c r="H9" s="184" t="s">
        <v>50</v>
      </c>
      <c r="I9" s="185"/>
      <c r="J9" s="185"/>
      <c r="K9" s="185"/>
      <c r="L9" s="185"/>
      <c r="M9" s="185"/>
      <c r="N9" s="186"/>
    </row>
    <row r="10" spans="1:15" ht="14.5">
      <c r="A10" s="187" t="s">
        <v>44</v>
      </c>
      <c r="B10" s="188"/>
      <c r="C10" s="188"/>
      <c r="D10" s="188"/>
      <c r="E10" s="10">
        <f>C5</f>
        <v>83501891</v>
      </c>
      <c r="F10" s="189" t="s">
        <v>139</v>
      </c>
      <c r="G10" s="190"/>
      <c r="H10" s="187" t="s">
        <v>48</v>
      </c>
      <c r="I10" s="188"/>
      <c r="J10" s="188"/>
      <c r="K10" s="188"/>
      <c r="L10" s="10">
        <f>J5</f>
        <v>83501891</v>
      </c>
      <c r="M10" s="189" t="s">
        <v>139</v>
      </c>
      <c r="N10" s="190"/>
    </row>
    <row r="11" spans="1:15" ht="41" customHeight="1" thickBot="1">
      <c r="A11" s="191" t="s">
        <v>83</v>
      </c>
      <c r="B11" s="192"/>
      <c r="C11" s="192"/>
      <c r="D11" s="192"/>
      <c r="E11" s="192"/>
      <c r="F11" s="192"/>
      <c r="G11" s="193"/>
      <c r="H11" s="191" t="s">
        <v>140</v>
      </c>
      <c r="I11" s="192"/>
      <c r="J11" s="192"/>
      <c r="K11" s="192"/>
      <c r="L11" s="192"/>
      <c r="M11" s="192"/>
      <c r="N11" s="193"/>
    </row>
    <row r="12" spans="1:15" ht="8.15" customHeight="1" thickBot="1">
      <c r="A12" s="13"/>
      <c r="B12" s="13"/>
      <c r="C12" s="13"/>
      <c r="D12" s="13"/>
      <c r="E12" s="13"/>
      <c r="F12" s="13"/>
      <c r="G12" s="13"/>
      <c r="H12" s="13"/>
      <c r="I12" s="13"/>
      <c r="J12" s="13"/>
      <c r="K12" s="13"/>
      <c r="L12" s="13"/>
      <c r="M12" s="13"/>
      <c r="N12" s="13"/>
    </row>
    <row r="13" spans="1:15" ht="41.15" customHeight="1" thickBot="1">
      <c r="A13" s="203" t="s">
        <v>141</v>
      </c>
      <c r="B13" s="204"/>
      <c r="C13" s="204"/>
      <c r="D13" s="204"/>
      <c r="E13" s="204"/>
      <c r="F13" s="204"/>
      <c r="G13" s="205"/>
      <c r="H13" s="203" t="s">
        <v>142</v>
      </c>
      <c r="I13" s="204"/>
      <c r="J13" s="204"/>
      <c r="K13" s="204"/>
      <c r="L13" s="204"/>
      <c r="M13" s="204"/>
      <c r="N13" s="205"/>
      <c r="O13" s="22"/>
    </row>
    <row r="14" spans="1:15" ht="8.15"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51</v>
      </c>
      <c r="I15" s="15"/>
      <c r="J15" s="15"/>
      <c r="K15" s="15"/>
      <c r="L15" s="15"/>
      <c r="M15" s="15"/>
      <c r="N15" s="16"/>
    </row>
    <row r="16" spans="1:15">
      <c r="A16" s="236" t="s">
        <v>3</v>
      </c>
      <c r="B16" s="207"/>
      <c r="C16" s="207"/>
      <c r="D16" s="207"/>
      <c r="E16" s="207"/>
      <c r="F16" s="207"/>
      <c r="G16" s="208"/>
      <c r="H16" s="206" t="s">
        <v>52</v>
      </c>
      <c r="I16" s="207"/>
      <c r="J16" s="207"/>
      <c r="K16" s="207"/>
      <c r="L16" s="207"/>
      <c r="M16" s="207"/>
      <c r="N16" s="208"/>
    </row>
    <row r="17" spans="1:16" ht="14.5">
      <c r="A17" s="173" t="s">
        <v>4</v>
      </c>
      <c r="B17" s="174"/>
      <c r="C17" s="174"/>
      <c r="D17" s="174"/>
      <c r="E17" s="175"/>
      <c r="F17" s="24" t="s">
        <v>5</v>
      </c>
      <c r="G17" s="17"/>
      <c r="H17" s="173" t="s">
        <v>14</v>
      </c>
      <c r="I17" s="174"/>
      <c r="J17" s="174"/>
      <c r="K17" s="174"/>
      <c r="L17" s="175"/>
      <c r="M17" s="24" t="s">
        <v>5</v>
      </c>
      <c r="N17" s="17"/>
    </row>
    <row r="18" spans="1:16" ht="13">
      <c r="A18" s="176" t="s">
        <v>6</v>
      </c>
      <c r="B18" s="177"/>
      <c r="C18" s="39" t="s">
        <v>7</v>
      </c>
      <c r="D18" s="178" t="s">
        <v>8</v>
      </c>
      <c r="E18" s="179"/>
      <c r="F18" s="179"/>
      <c r="G18" s="180"/>
      <c r="H18" s="176" t="s">
        <v>53</v>
      </c>
      <c r="I18" s="177"/>
      <c r="J18" s="39" t="str">
        <f>C18</f>
        <v>3</v>
      </c>
      <c r="K18" s="178" t="s">
        <v>55</v>
      </c>
      <c r="L18" s="179"/>
      <c r="M18" s="179"/>
      <c r="N18" s="180"/>
    </row>
    <row r="19" spans="1:16" ht="13" thickBot="1">
      <c r="A19" s="209" t="s">
        <v>9</v>
      </c>
      <c r="B19" s="210"/>
      <c r="C19" s="210"/>
      <c r="D19" s="210"/>
      <c r="E19" s="210"/>
      <c r="F19" s="210"/>
      <c r="G19" s="211"/>
      <c r="H19" s="209" t="s">
        <v>54</v>
      </c>
      <c r="I19" s="210"/>
      <c r="J19" s="210"/>
      <c r="K19" s="210"/>
      <c r="L19" s="210"/>
      <c r="M19" s="210"/>
      <c r="N19" s="211"/>
    </row>
    <row r="20" spans="1:16" ht="7.5" customHeight="1" thickBot="1">
      <c r="A20" s="40"/>
      <c r="B20" s="40"/>
      <c r="C20" s="40"/>
      <c r="D20" s="40"/>
      <c r="E20" s="40"/>
      <c r="F20" s="40"/>
      <c r="G20" s="40"/>
      <c r="H20" s="40"/>
      <c r="I20" s="40"/>
      <c r="J20" s="40"/>
      <c r="K20" s="40"/>
      <c r="L20" s="40"/>
      <c r="M20" s="40"/>
      <c r="N20" s="40"/>
    </row>
    <row r="21" spans="1:16">
      <c r="A21" s="212" t="s">
        <v>63</v>
      </c>
      <c r="B21" s="213"/>
      <c r="C21" s="213"/>
      <c r="D21" s="213"/>
      <c r="E21" s="213"/>
      <c r="F21" s="213"/>
      <c r="G21" s="214"/>
      <c r="H21" s="212" t="s">
        <v>103</v>
      </c>
      <c r="I21" s="213"/>
      <c r="J21" s="213"/>
      <c r="K21" s="213"/>
      <c r="L21" s="213"/>
      <c r="M21" s="213"/>
      <c r="N21" s="214"/>
    </row>
    <row r="22" spans="1:16" ht="13.5" thickBot="1">
      <c r="A22" s="209" t="s">
        <v>10</v>
      </c>
      <c r="B22" s="210"/>
      <c r="C22" s="210"/>
      <c r="D22" s="41">
        <v>0.91666666666666663</v>
      </c>
      <c r="E22" s="42" t="s">
        <v>11</v>
      </c>
      <c r="F22" s="43">
        <v>45979</v>
      </c>
      <c r="G22" s="44"/>
      <c r="H22" s="209" t="s">
        <v>96</v>
      </c>
      <c r="I22" s="210"/>
      <c r="J22" s="210"/>
      <c r="K22" s="41">
        <f>D22</f>
        <v>0.91666666666666663</v>
      </c>
      <c r="L22" s="45" t="s">
        <v>56</v>
      </c>
      <c r="M22" s="43">
        <f>F22</f>
        <v>45979</v>
      </c>
      <c r="N22" s="44"/>
    </row>
    <row r="23" spans="1:16" ht="13" thickBot="1">
      <c r="A23" s="6"/>
      <c r="B23" s="6"/>
      <c r="C23" s="6"/>
      <c r="D23" s="6"/>
      <c r="E23" s="6"/>
      <c r="F23" s="6"/>
      <c r="G23" s="6"/>
      <c r="H23" s="6"/>
      <c r="I23" s="6"/>
      <c r="J23" s="6"/>
      <c r="K23" s="6"/>
      <c r="L23" s="6"/>
      <c r="M23" s="6"/>
      <c r="N23" s="6"/>
    </row>
    <row r="24" spans="1:16" ht="39" customHeight="1" thickBot="1">
      <c r="A24" s="215" t="s">
        <v>101</v>
      </c>
      <c r="B24" s="216"/>
      <c r="C24" s="216"/>
      <c r="D24" s="216"/>
      <c r="E24" s="216"/>
      <c r="F24" s="216"/>
      <c r="G24" s="217"/>
      <c r="H24" s="215" t="s">
        <v>99</v>
      </c>
      <c r="I24" s="216"/>
      <c r="J24" s="216"/>
      <c r="K24" s="216"/>
      <c r="L24" s="216"/>
      <c r="M24" s="216"/>
      <c r="N24" s="217"/>
      <c r="O24" s="22"/>
    </row>
    <row r="25" spans="1:16" ht="14.25" customHeight="1" thickBot="1">
      <c r="A25" s="9"/>
      <c r="B25" s="9"/>
      <c r="C25" s="9"/>
      <c r="D25" s="9"/>
      <c r="E25" s="9"/>
      <c r="F25" s="9"/>
      <c r="G25" s="9"/>
      <c r="H25" s="9"/>
      <c r="I25" s="9"/>
      <c r="J25" s="9"/>
      <c r="K25" s="9"/>
      <c r="L25" s="9"/>
      <c r="M25" s="9"/>
      <c r="N25" s="9"/>
    </row>
    <row r="26" spans="1:16" ht="15" thickBot="1">
      <c r="A26" s="218" t="s">
        <v>136</v>
      </c>
      <c r="B26" s="219"/>
      <c r="C26" s="219"/>
      <c r="D26" s="219"/>
      <c r="E26" s="220"/>
      <c r="F26" s="46">
        <f>F22+10</f>
        <v>45989</v>
      </c>
      <c r="G26" s="47"/>
      <c r="H26" s="218" t="s">
        <v>69</v>
      </c>
      <c r="I26" s="219"/>
      <c r="J26" s="219"/>
      <c r="K26" s="219"/>
      <c r="L26" s="220"/>
      <c r="M26" s="48">
        <f>F26</f>
        <v>45989</v>
      </c>
      <c r="N26" s="47"/>
    </row>
    <row r="27" spans="1:16" ht="15" thickBot="1">
      <c r="A27" s="218" t="s">
        <v>72</v>
      </c>
      <c r="B27" s="219"/>
      <c r="C27" s="219"/>
      <c r="D27" s="219"/>
      <c r="E27" s="219"/>
      <c r="F27" s="46" t="s">
        <v>73</v>
      </c>
      <c r="G27" s="47"/>
      <c r="H27" s="218" t="s">
        <v>97</v>
      </c>
      <c r="I27" s="219"/>
      <c r="J27" s="219"/>
      <c r="K27" s="219"/>
      <c r="L27" s="219"/>
      <c r="M27" s="46" t="str">
        <f>F27</f>
        <v>30% / 70%</v>
      </c>
      <c r="N27" s="47"/>
    </row>
    <row r="28" spans="1:16" ht="14.5" customHeight="1">
      <c r="A28" s="228" t="s">
        <v>137</v>
      </c>
      <c r="B28" s="229"/>
      <c r="C28" s="229"/>
      <c r="D28" s="229"/>
      <c r="E28" s="229"/>
      <c r="F28" s="229"/>
      <c r="G28" s="230"/>
      <c r="H28" s="222" t="s">
        <v>143</v>
      </c>
      <c r="I28" s="223"/>
      <c r="J28" s="223"/>
      <c r="K28" s="223"/>
      <c r="L28" s="223"/>
      <c r="M28" s="223"/>
      <c r="N28" s="224"/>
    </row>
    <row r="29" spans="1:16" ht="15" customHeight="1" thickBot="1">
      <c r="A29" s="231"/>
      <c r="B29" s="232"/>
      <c r="C29" s="232"/>
      <c r="D29" s="232"/>
      <c r="E29" s="232"/>
      <c r="F29" s="232"/>
      <c r="G29" s="233"/>
      <c r="H29" s="225"/>
      <c r="I29" s="226"/>
      <c r="J29" s="226"/>
      <c r="K29" s="226"/>
      <c r="L29" s="226"/>
      <c r="M29" s="226"/>
      <c r="N29" s="227"/>
    </row>
    <row r="30" spans="1:16" ht="38.9" customHeight="1">
      <c r="A30" s="237" t="s">
        <v>138</v>
      </c>
      <c r="B30" s="237"/>
      <c r="C30" s="237"/>
      <c r="D30" s="237"/>
      <c r="E30" s="237"/>
      <c r="F30" s="237"/>
      <c r="G30" s="237"/>
      <c r="H30" s="221" t="s">
        <v>68</v>
      </c>
      <c r="I30" s="221"/>
      <c r="J30" s="221"/>
      <c r="K30" s="221"/>
      <c r="L30" s="221"/>
      <c r="M30" s="221"/>
      <c r="N30" s="221"/>
    </row>
    <row r="31" spans="1:16" ht="13.4" customHeight="1" thickBot="1">
      <c r="A31" s="174" t="s">
        <v>98</v>
      </c>
      <c r="B31" s="174"/>
      <c r="C31" s="174"/>
      <c r="D31" s="174"/>
      <c r="E31" s="174"/>
      <c r="F31" s="174"/>
      <c r="G31" s="174"/>
      <c r="H31" s="174" t="s">
        <v>15</v>
      </c>
      <c r="I31" s="174"/>
      <c r="J31" s="174"/>
      <c r="K31" s="174"/>
      <c r="L31" s="174"/>
      <c r="M31" s="174"/>
      <c r="N31" s="174"/>
    </row>
    <row r="32" spans="1:16" s="6" customFormat="1" ht="9" customHeight="1" thickBot="1">
      <c r="A32" s="239"/>
      <c r="B32" s="239"/>
      <c r="C32" s="239"/>
      <c r="D32" s="239"/>
      <c r="E32" s="239"/>
      <c r="F32" s="239"/>
      <c r="G32" s="239"/>
      <c r="H32" s="239"/>
      <c r="I32" s="239"/>
      <c r="J32" s="239"/>
      <c r="K32" s="239"/>
      <c r="L32" s="239"/>
      <c r="M32" s="239"/>
      <c r="N32" s="239"/>
      <c r="O32" s="240"/>
      <c r="P32" s="240"/>
    </row>
    <row r="33" spans="1:16" s="6" customFormat="1" ht="15.75" customHeight="1" thickBot="1">
      <c r="A33" s="28" t="s">
        <v>61</v>
      </c>
      <c r="B33" s="29"/>
      <c r="C33" s="29"/>
      <c r="D33" s="29"/>
      <c r="E33" s="29"/>
      <c r="F33" s="29"/>
      <c r="G33" s="30"/>
      <c r="H33" s="31" t="s">
        <v>62</v>
      </c>
      <c r="I33" s="29"/>
      <c r="J33" s="29"/>
      <c r="K33" s="29"/>
      <c r="L33" s="29"/>
      <c r="M33" s="29"/>
      <c r="N33" s="30"/>
      <c r="O33" s="240"/>
      <c r="P33" s="240"/>
    </row>
    <row r="34" spans="1:16" ht="14.25" customHeight="1">
      <c r="A34" s="9"/>
      <c r="B34" s="9"/>
      <c r="C34" s="9"/>
      <c r="D34" s="9"/>
      <c r="E34" s="18"/>
      <c r="F34" s="9"/>
      <c r="G34" s="9"/>
      <c r="H34" s="9"/>
      <c r="I34" s="9"/>
      <c r="J34" s="9"/>
      <c r="K34" s="9"/>
      <c r="L34" s="18"/>
      <c r="M34" s="9"/>
      <c r="N34" s="9"/>
    </row>
    <row r="35" spans="1:16" ht="13.4" customHeight="1">
      <c r="A35" s="19" t="s">
        <v>12</v>
      </c>
      <c r="B35" s="9"/>
      <c r="C35" s="9"/>
      <c r="D35" s="9"/>
      <c r="E35" s="9"/>
      <c r="F35" s="9"/>
      <c r="G35" s="9"/>
      <c r="H35" s="19" t="s">
        <v>16</v>
      </c>
      <c r="I35" s="9"/>
      <c r="J35" s="9"/>
      <c r="K35" s="9"/>
      <c r="L35" s="9"/>
      <c r="M35" s="9"/>
      <c r="N35" s="9"/>
    </row>
    <row r="36" spans="1:16" ht="11.9" customHeight="1">
      <c r="A36" s="19" t="s">
        <v>102</v>
      </c>
      <c r="B36" s="9"/>
      <c r="C36" s="9"/>
      <c r="D36" s="9"/>
      <c r="E36" s="9"/>
      <c r="F36" s="9"/>
      <c r="G36" s="9"/>
      <c r="H36" s="19" t="s">
        <v>100</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A1:G1"/>
    <mergeCell ref="H1:N1"/>
    <mergeCell ref="A32:G32"/>
    <mergeCell ref="H32:N32"/>
    <mergeCell ref="O32:P33"/>
    <mergeCell ref="A24:G24"/>
    <mergeCell ref="A26:E26"/>
    <mergeCell ref="A30:G30"/>
    <mergeCell ref="A31:G31"/>
    <mergeCell ref="A18:B18"/>
    <mergeCell ref="D18:G18"/>
    <mergeCell ref="A27:E27"/>
    <mergeCell ref="A13:G13"/>
    <mergeCell ref="A16:G16"/>
    <mergeCell ref="A19:G19"/>
    <mergeCell ref="A21:G21"/>
    <mergeCell ref="A22:C22"/>
    <mergeCell ref="A17:E17"/>
    <mergeCell ref="A11:G11"/>
    <mergeCell ref="A10:D10"/>
    <mergeCell ref="F10:G10"/>
    <mergeCell ref="A4:F4"/>
    <mergeCell ref="A6:B6"/>
    <mergeCell ref="C6:G6"/>
    <mergeCell ref="C5:G5"/>
    <mergeCell ref="A5:B5"/>
    <mergeCell ref="A7:G7"/>
    <mergeCell ref="A9:G9"/>
    <mergeCell ref="H30:N30"/>
    <mergeCell ref="H31:N31"/>
    <mergeCell ref="H27:L27"/>
    <mergeCell ref="H28:N29"/>
    <mergeCell ref="A28:G29"/>
    <mergeCell ref="H19:N19"/>
    <mergeCell ref="H21:N21"/>
    <mergeCell ref="H22:J22"/>
    <mergeCell ref="H24:N24"/>
    <mergeCell ref="H26:L26"/>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ignoredErrors>
    <ignoredError sqref="C18"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40"/>
  <sheetViews>
    <sheetView zoomScale="80" zoomScaleNormal="80" zoomScalePageLayoutView="70" workbookViewId="0">
      <selection activeCell="J1" sqref="J1:J1048576"/>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16384" width="11.453125" style="1"/>
  </cols>
  <sheetData>
    <row r="1" spans="1:9" ht="14.5" thickBot="1">
      <c r="A1" s="279" t="s">
        <v>144</v>
      </c>
      <c r="B1" s="280"/>
      <c r="C1" s="280"/>
      <c r="D1" s="281"/>
      <c r="E1" s="279" t="s">
        <v>64</v>
      </c>
      <c r="F1" s="280"/>
      <c r="G1" s="280"/>
      <c r="H1" s="281"/>
    </row>
    <row r="2" spans="1:9" ht="40.5" customHeight="1" thickBot="1">
      <c r="A2" s="283">
        <v>1</v>
      </c>
      <c r="B2" s="296" t="s">
        <v>145</v>
      </c>
      <c r="C2" s="294" t="s">
        <v>112</v>
      </c>
      <c r="D2" s="295"/>
      <c r="E2" s="283">
        <v>1</v>
      </c>
      <c r="F2" s="286" t="s">
        <v>57</v>
      </c>
      <c r="G2" s="276" t="s">
        <v>171</v>
      </c>
      <c r="H2" s="277"/>
      <c r="I2" s="22"/>
    </row>
    <row r="3" spans="1:9" ht="39.75" customHeight="1" thickBot="1">
      <c r="A3" s="284"/>
      <c r="B3" s="297"/>
      <c r="C3" s="291" t="s">
        <v>113</v>
      </c>
      <c r="D3" s="293"/>
      <c r="E3" s="284"/>
      <c r="F3" s="287"/>
      <c r="G3" s="282" t="s">
        <v>114</v>
      </c>
      <c r="H3" s="277"/>
      <c r="I3" s="22"/>
    </row>
    <row r="4" spans="1:9" ht="66.75" customHeight="1" thickBot="1">
      <c r="A4" s="285"/>
      <c r="B4" s="298"/>
      <c r="C4" s="299" t="s">
        <v>175</v>
      </c>
      <c r="D4" s="300"/>
      <c r="E4" s="285"/>
      <c r="F4" s="288"/>
      <c r="G4" s="289" t="s">
        <v>178</v>
      </c>
      <c r="H4" s="290"/>
      <c r="I4" s="22"/>
    </row>
    <row r="5" spans="1:9" ht="39" customHeight="1">
      <c r="A5" s="269">
        <v>2</v>
      </c>
      <c r="B5" s="271" t="s">
        <v>146</v>
      </c>
      <c r="C5" s="272"/>
      <c r="D5" s="272"/>
      <c r="E5" s="269">
        <v>2</v>
      </c>
      <c r="F5" s="271" t="s">
        <v>165</v>
      </c>
      <c r="G5" s="272"/>
      <c r="H5" s="272"/>
      <c r="I5" s="38"/>
    </row>
    <row r="6" spans="1:9" ht="45" customHeight="1">
      <c r="A6" s="270"/>
      <c r="B6" s="241" t="s">
        <v>172</v>
      </c>
      <c r="C6" s="242"/>
      <c r="D6" s="243"/>
      <c r="E6" s="270"/>
      <c r="F6" s="273" t="s">
        <v>166</v>
      </c>
      <c r="G6" s="274"/>
      <c r="H6" s="275"/>
      <c r="I6" s="265"/>
    </row>
    <row r="7" spans="1:9" ht="27" customHeight="1">
      <c r="A7" s="270"/>
      <c r="B7" s="241" t="s">
        <v>176</v>
      </c>
      <c r="C7" s="242"/>
      <c r="D7" s="243"/>
      <c r="E7" s="270"/>
      <c r="F7" s="241" t="s">
        <v>177</v>
      </c>
      <c r="G7" s="242"/>
      <c r="H7" s="243"/>
      <c r="I7" s="265"/>
    </row>
    <row r="8" spans="1:9" ht="27" customHeight="1">
      <c r="A8" s="270"/>
      <c r="B8" s="241" t="s">
        <v>397</v>
      </c>
      <c r="C8" s="242"/>
      <c r="D8" s="243"/>
      <c r="E8" s="270"/>
      <c r="F8" s="241" t="s">
        <v>395</v>
      </c>
      <c r="G8" s="242"/>
      <c r="H8" s="243"/>
      <c r="I8" s="265"/>
    </row>
    <row r="9" spans="1:9" ht="27" customHeight="1">
      <c r="A9" s="270"/>
      <c r="B9" s="241" t="s">
        <v>394</v>
      </c>
      <c r="C9" s="242"/>
      <c r="D9" s="243"/>
      <c r="E9" s="270"/>
      <c r="F9" s="241" t="s">
        <v>393</v>
      </c>
      <c r="G9" s="242"/>
      <c r="H9" s="243"/>
      <c r="I9" s="265"/>
    </row>
    <row r="10" spans="1:9" ht="27" customHeight="1">
      <c r="A10" s="270"/>
      <c r="B10" s="241" t="s">
        <v>398</v>
      </c>
      <c r="C10" s="242"/>
      <c r="D10" s="243"/>
      <c r="E10" s="270"/>
      <c r="F10" s="241" t="s">
        <v>396</v>
      </c>
      <c r="G10" s="242"/>
      <c r="H10" s="243"/>
      <c r="I10" s="265"/>
    </row>
    <row r="11" spans="1:9" ht="39" customHeight="1">
      <c r="A11" s="270"/>
      <c r="B11" s="241" t="s">
        <v>400</v>
      </c>
      <c r="C11" s="242"/>
      <c r="D11" s="243"/>
      <c r="E11" s="270"/>
      <c r="F11" s="241" t="s">
        <v>399</v>
      </c>
      <c r="G11" s="242"/>
      <c r="H11" s="243"/>
      <c r="I11" s="265"/>
    </row>
    <row r="12" spans="1:9" ht="30" customHeight="1" thickBot="1">
      <c r="A12" s="270"/>
      <c r="B12" s="241" t="s">
        <v>401</v>
      </c>
      <c r="C12" s="242"/>
      <c r="D12" s="243"/>
      <c r="E12" s="270"/>
      <c r="F12" s="266" t="s">
        <v>402</v>
      </c>
      <c r="G12" s="267"/>
      <c r="H12" s="268"/>
      <c r="I12" s="265"/>
    </row>
    <row r="13" spans="1:9" ht="43.4" customHeight="1" thickBot="1">
      <c r="A13" s="20">
        <v>3</v>
      </c>
      <c r="B13" s="291" t="s">
        <v>147</v>
      </c>
      <c r="C13" s="292"/>
      <c r="D13" s="293"/>
      <c r="E13" s="20">
        <v>3</v>
      </c>
      <c r="F13" s="276" t="s">
        <v>148</v>
      </c>
      <c r="G13" s="277"/>
      <c r="H13" s="277"/>
    </row>
    <row r="14" spans="1:9" ht="17.149999999999999" customHeight="1" thickBot="1">
      <c r="A14" s="257"/>
      <c r="B14" s="257"/>
      <c r="C14" s="257"/>
      <c r="D14" s="257"/>
      <c r="E14" s="278"/>
      <c r="F14" s="278"/>
      <c r="G14" s="278"/>
      <c r="H14" s="278"/>
    </row>
    <row r="15" spans="1:9" ht="15" thickBot="1">
      <c r="A15" s="248" t="s">
        <v>36</v>
      </c>
      <c r="B15" s="249"/>
      <c r="C15" s="249"/>
      <c r="D15" s="250"/>
      <c r="E15" s="248" t="s">
        <v>109</v>
      </c>
      <c r="F15" s="249"/>
      <c r="G15" s="249"/>
      <c r="H15" s="258"/>
    </row>
    <row r="16" spans="1:9" ht="25.4" customHeight="1">
      <c r="A16" s="254" t="s">
        <v>153</v>
      </c>
      <c r="B16" s="255"/>
      <c r="C16" s="255"/>
      <c r="D16" s="256"/>
      <c r="E16" s="262" t="s">
        <v>154</v>
      </c>
      <c r="F16" s="256"/>
      <c r="G16" s="256"/>
      <c r="H16" s="263"/>
      <c r="I16" s="21"/>
    </row>
    <row r="17" spans="1:9" ht="26.15" customHeight="1">
      <c r="A17" s="251" t="s">
        <v>155</v>
      </c>
      <c r="B17" s="252"/>
      <c r="C17" s="252"/>
      <c r="D17" s="253"/>
      <c r="E17" s="259" t="s">
        <v>156</v>
      </c>
      <c r="F17" s="253"/>
      <c r="G17" s="253"/>
      <c r="H17" s="260"/>
      <c r="I17" s="21"/>
    </row>
    <row r="18" spans="1:9" ht="13.5" customHeight="1">
      <c r="A18" s="251" t="s">
        <v>37</v>
      </c>
      <c r="B18" s="252"/>
      <c r="C18" s="252"/>
      <c r="D18" s="253"/>
      <c r="E18" s="261" t="s">
        <v>38</v>
      </c>
      <c r="F18" s="253"/>
      <c r="G18" s="253"/>
      <c r="H18" s="260"/>
      <c r="I18" s="21"/>
    </row>
    <row r="19" spans="1:9" ht="84.75" customHeight="1">
      <c r="A19" s="315" t="s">
        <v>111</v>
      </c>
      <c r="B19" s="252"/>
      <c r="C19" s="252"/>
      <c r="D19" s="252"/>
      <c r="E19" s="259" t="s">
        <v>110</v>
      </c>
      <c r="F19" s="253"/>
      <c r="G19" s="253"/>
      <c r="H19" s="260"/>
      <c r="I19" s="23"/>
    </row>
    <row r="20" spans="1:9" ht="14.25" customHeight="1">
      <c r="A20" s="322" t="s">
        <v>39</v>
      </c>
      <c r="B20" s="323"/>
      <c r="C20" s="323"/>
      <c r="D20" s="323"/>
      <c r="E20" s="322" t="s">
        <v>39</v>
      </c>
      <c r="F20" s="253"/>
      <c r="G20" s="253"/>
      <c r="H20" s="260"/>
      <c r="I20" s="21"/>
    </row>
    <row r="21" spans="1:9" ht="27" customHeight="1">
      <c r="A21" s="251" t="s">
        <v>40</v>
      </c>
      <c r="B21" s="252"/>
      <c r="C21" s="252"/>
      <c r="D21" s="253"/>
      <c r="E21" s="259" t="s">
        <v>41</v>
      </c>
      <c r="F21" s="253"/>
      <c r="G21" s="253"/>
      <c r="H21" s="260"/>
      <c r="I21" s="22"/>
    </row>
    <row r="22" spans="1:9" ht="13.4" customHeight="1">
      <c r="A22" s="251" t="s">
        <v>42</v>
      </c>
      <c r="B22" s="252"/>
      <c r="C22" s="252"/>
      <c r="D22" s="253"/>
      <c r="E22" s="259" t="s">
        <v>43</v>
      </c>
      <c r="F22" s="253"/>
      <c r="G22" s="253"/>
      <c r="H22" s="260"/>
      <c r="I22" s="21"/>
    </row>
    <row r="23" spans="1:9" ht="27.65" customHeight="1">
      <c r="A23" s="251" t="s">
        <v>65</v>
      </c>
      <c r="B23" s="252"/>
      <c r="C23" s="252"/>
      <c r="D23" s="253"/>
      <c r="E23" s="259" t="s">
        <v>104</v>
      </c>
      <c r="F23" s="253"/>
      <c r="G23" s="253"/>
      <c r="H23" s="260"/>
      <c r="I23" s="21"/>
    </row>
    <row r="24" spans="1:9" ht="25.5" customHeight="1">
      <c r="A24" s="315" t="s">
        <v>85</v>
      </c>
      <c r="B24" s="252"/>
      <c r="C24" s="252"/>
      <c r="D24" s="253"/>
      <c r="E24" s="259" t="s">
        <v>84</v>
      </c>
      <c r="F24" s="253"/>
      <c r="G24" s="253"/>
      <c r="H24" s="260"/>
      <c r="I24" s="21"/>
    </row>
    <row r="25" spans="1:9" ht="98.25" customHeight="1">
      <c r="A25" s="315" t="s">
        <v>157</v>
      </c>
      <c r="B25" s="252"/>
      <c r="C25" s="252"/>
      <c r="D25" s="253"/>
      <c r="E25" s="259" t="s">
        <v>158</v>
      </c>
      <c r="F25" s="253"/>
      <c r="G25" s="253"/>
      <c r="H25" s="260"/>
      <c r="I25" s="21"/>
    </row>
    <row r="26" spans="1:9" ht="24" customHeight="1">
      <c r="A26" s="259" t="s">
        <v>159</v>
      </c>
      <c r="B26" s="264"/>
      <c r="C26" s="264"/>
      <c r="D26" s="264"/>
      <c r="E26" s="259" t="s">
        <v>59</v>
      </c>
      <c r="F26" s="264"/>
      <c r="G26" s="264"/>
      <c r="H26" s="306"/>
      <c r="I26" s="21"/>
    </row>
    <row r="27" spans="1:9" ht="28.4" customHeight="1">
      <c r="A27" s="259" t="s">
        <v>160</v>
      </c>
      <c r="B27" s="264"/>
      <c r="C27" s="264"/>
      <c r="D27" s="264"/>
      <c r="E27" s="259" t="s">
        <v>161</v>
      </c>
      <c r="F27" s="264"/>
      <c r="G27" s="264"/>
      <c r="H27" s="306"/>
      <c r="I27" s="21"/>
    </row>
    <row r="28" spans="1:9" ht="12.5" customHeight="1">
      <c r="A28" s="304" t="s">
        <v>60</v>
      </c>
      <c r="B28" s="305"/>
      <c r="C28" s="305"/>
      <c r="D28" s="305"/>
      <c r="E28" s="304" t="s">
        <v>105</v>
      </c>
      <c r="F28" s="305"/>
      <c r="G28" s="305"/>
      <c r="H28" s="307"/>
      <c r="I28" s="21"/>
    </row>
    <row r="29" spans="1:9" ht="25.5" customHeight="1">
      <c r="A29" s="244" t="s">
        <v>79</v>
      </c>
      <c r="B29" s="245"/>
      <c r="C29" s="245"/>
      <c r="D29" s="246"/>
      <c r="E29" s="244" t="s">
        <v>106</v>
      </c>
      <c r="F29" s="245"/>
      <c r="G29" s="245"/>
      <c r="H29" s="247"/>
      <c r="I29" s="21"/>
    </row>
    <row r="30" spans="1:9" ht="27" customHeight="1">
      <c r="A30" s="259" t="s">
        <v>162</v>
      </c>
      <c r="B30" s="264"/>
      <c r="C30" s="264"/>
      <c r="D30" s="264"/>
      <c r="E30" s="259" t="s">
        <v>107</v>
      </c>
      <c r="F30" s="264"/>
      <c r="G30" s="264"/>
      <c r="H30" s="306"/>
      <c r="I30" s="21"/>
    </row>
    <row r="31" spans="1:9" ht="27" customHeight="1">
      <c r="A31" s="244" t="s">
        <v>173</v>
      </c>
      <c r="B31" s="245"/>
      <c r="C31" s="245"/>
      <c r="D31" s="246"/>
      <c r="E31" s="244" t="s">
        <v>174</v>
      </c>
      <c r="F31" s="245"/>
      <c r="G31" s="245"/>
      <c r="H31" s="247"/>
      <c r="I31" s="21"/>
    </row>
    <row r="32" spans="1:9" ht="40.5" customHeight="1" thickBot="1">
      <c r="A32" s="316" t="s">
        <v>92</v>
      </c>
      <c r="B32" s="317"/>
      <c r="C32" s="317"/>
      <c r="D32" s="318"/>
      <c r="E32" s="319" t="s">
        <v>93</v>
      </c>
      <c r="F32" s="320"/>
      <c r="G32" s="320"/>
      <c r="H32" s="321"/>
    </row>
    <row r="33" spans="1:8" ht="17.25" customHeight="1" thickBot="1">
      <c r="A33" s="9"/>
      <c r="B33" s="9"/>
      <c r="C33" s="9"/>
      <c r="D33" s="9"/>
      <c r="E33" s="9"/>
      <c r="F33" s="9"/>
      <c r="G33" s="9"/>
      <c r="H33" s="9"/>
    </row>
    <row r="34" spans="1:8" ht="14.5" thickBot="1">
      <c r="A34" s="279" t="s">
        <v>149</v>
      </c>
      <c r="B34" s="280"/>
      <c r="C34" s="280"/>
      <c r="D34" s="281"/>
      <c r="E34" s="279" t="s">
        <v>66</v>
      </c>
      <c r="F34" s="280"/>
      <c r="G34" s="280"/>
      <c r="H34" s="281"/>
    </row>
    <row r="35" spans="1:8" ht="37.5" customHeight="1" thickBot="1">
      <c r="A35" s="291" t="s">
        <v>80</v>
      </c>
      <c r="B35" s="292"/>
      <c r="C35" s="292"/>
      <c r="D35" s="293"/>
      <c r="E35" s="311" t="s">
        <v>150</v>
      </c>
      <c r="F35" s="312"/>
      <c r="G35" s="312"/>
      <c r="H35" s="290"/>
    </row>
    <row r="36" spans="1:8" ht="118" customHeight="1" thickBot="1">
      <c r="A36" s="291" t="s">
        <v>81</v>
      </c>
      <c r="B36" s="292"/>
      <c r="C36" s="292"/>
      <c r="D36" s="293"/>
      <c r="E36" s="311" t="s">
        <v>82</v>
      </c>
      <c r="F36" s="312"/>
      <c r="G36" s="312"/>
      <c r="H36" s="290"/>
    </row>
    <row r="37" spans="1:8" ht="117" customHeight="1" thickBot="1">
      <c r="A37" s="308" t="s">
        <v>151</v>
      </c>
      <c r="B37" s="309"/>
      <c r="C37" s="309"/>
      <c r="D37" s="310"/>
      <c r="E37" s="289" t="s">
        <v>152</v>
      </c>
      <c r="F37" s="313"/>
      <c r="G37" s="313"/>
      <c r="H37" s="314"/>
    </row>
    <row r="38" spans="1:8" ht="39.75" customHeight="1" thickBot="1">
      <c r="A38" s="301" t="s">
        <v>67</v>
      </c>
      <c r="B38" s="302"/>
      <c r="C38" s="302"/>
      <c r="D38" s="303"/>
      <c r="E38" s="301" t="s">
        <v>108</v>
      </c>
      <c r="F38" s="302"/>
      <c r="G38" s="302"/>
      <c r="H38" s="303"/>
    </row>
    <row r="39" spans="1:8" s="6" customFormat="1" ht="39" customHeight="1">
      <c r="A39" s="25"/>
      <c r="B39" s="26"/>
      <c r="C39" s="26"/>
      <c r="D39" s="26"/>
      <c r="E39" s="27"/>
      <c r="F39" s="27"/>
      <c r="G39" s="27"/>
      <c r="H39" s="27"/>
    </row>
    <row r="40" spans="1:8" ht="17.25" customHeight="1"/>
  </sheetData>
  <mergeCells count="81">
    <mergeCell ref="A20:D20"/>
    <mergeCell ref="E20:H20"/>
    <mergeCell ref="A25:D25"/>
    <mergeCell ref="E25:H25"/>
    <mergeCell ref="A24:D24"/>
    <mergeCell ref="E24:H24"/>
    <mergeCell ref="E23:H23"/>
    <mergeCell ref="A21:D21"/>
    <mergeCell ref="A32:D32"/>
    <mergeCell ref="E32:H32"/>
    <mergeCell ref="A29:D29"/>
    <mergeCell ref="E29:H29"/>
    <mergeCell ref="E30:H30"/>
    <mergeCell ref="A38:D38"/>
    <mergeCell ref="E38:H38"/>
    <mergeCell ref="A28:D28"/>
    <mergeCell ref="A27:D27"/>
    <mergeCell ref="E26:H26"/>
    <mergeCell ref="E27:H27"/>
    <mergeCell ref="E28:H28"/>
    <mergeCell ref="A26:D26"/>
    <mergeCell ref="A34:D34"/>
    <mergeCell ref="E34:H34"/>
    <mergeCell ref="A35:D35"/>
    <mergeCell ref="A36:D36"/>
    <mergeCell ref="A37:D37"/>
    <mergeCell ref="E35:H35"/>
    <mergeCell ref="E36:H36"/>
    <mergeCell ref="E37:H37"/>
    <mergeCell ref="A1:D1"/>
    <mergeCell ref="B13:D13"/>
    <mergeCell ref="B6:D6"/>
    <mergeCell ref="C2:D2"/>
    <mergeCell ref="B12:D12"/>
    <mergeCell ref="B7:D7"/>
    <mergeCell ref="C3:D3"/>
    <mergeCell ref="A2:A4"/>
    <mergeCell ref="B2:B4"/>
    <mergeCell ref="C4:D4"/>
    <mergeCell ref="A5:A12"/>
    <mergeCell ref="B5:D5"/>
    <mergeCell ref="B8:D8"/>
    <mergeCell ref="B9:D9"/>
    <mergeCell ref="E1:H1"/>
    <mergeCell ref="G2:H2"/>
    <mergeCell ref="G3:H3"/>
    <mergeCell ref="E2:E4"/>
    <mergeCell ref="F2:F4"/>
    <mergeCell ref="G4:H4"/>
    <mergeCell ref="A30:D30"/>
    <mergeCell ref="E17:H17"/>
    <mergeCell ref="I6:I12"/>
    <mergeCell ref="F12:H12"/>
    <mergeCell ref="F7:H7"/>
    <mergeCell ref="E5:E12"/>
    <mergeCell ref="F5:H5"/>
    <mergeCell ref="F6:H6"/>
    <mergeCell ref="F13:H13"/>
    <mergeCell ref="E14:H14"/>
    <mergeCell ref="F8:H8"/>
    <mergeCell ref="F9:H9"/>
    <mergeCell ref="A19:D19"/>
    <mergeCell ref="E19:H19"/>
    <mergeCell ref="E21:H21"/>
    <mergeCell ref="A23:D23"/>
    <mergeCell ref="F10:H10"/>
    <mergeCell ref="B10:D10"/>
    <mergeCell ref="F11:H11"/>
    <mergeCell ref="B11:D11"/>
    <mergeCell ref="A31:D31"/>
    <mergeCell ref="E31:H31"/>
    <mergeCell ref="A15:D15"/>
    <mergeCell ref="A17:D17"/>
    <mergeCell ref="A18:D18"/>
    <mergeCell ref="A16:D16"/>
    <mergeCell ref="A14:D14"/>
    <mergeCell ref="E15:H15"/>
    <mergeCell ref="A22:D22"/>
    <mergeCell ref="E22:H22"/>
    <mergeCell ref="E18:H18"/>
    <mergeCell ref="E16:H16"/>
  </mergeCells>
  <hyperlinks>
    <hyperlink ref="E20" r:id="rId1" display="https://filetransfer.giz.de/Start?1" xr:uid="{661AE404-D6A9-4E71-83DE-B076DFBAC23A}"/>
    <hyperlink ref="A20"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38"/>
  <sheetViews>
    <sheetView showGridLines="0" tabSelected="1" topLeftCell="A27" zoomScale="50" zoomScaleNormal="50" zoomScalePageLayoutView="50" workbookViewId="0">
      <selection activeCell="B36" sqref="B36:B37"/>
    </sheetView>
  </sheetViews>
  <sheetFormatPr defaultColWidth="11.453125" defaultRowHeight="15.5"/>
  <cols>
    <col min="1" max="1" width="16" style="134" customWidth="1"/>
    <col min="2" max="2" width="83.08984375" style="134" customWidth="1"/>
    <col min="3" max="3" width="48.36328125" style="134" customWidth="1"/>
    <col min="4" max="4" width="27.90625" style="134" customWidth="1"/>
    <col min="5" max="5" width="20.90625" style="134" customWidth="1"/>
    <col min="6" max="6" width="38.6328125" style="134" customWidth="1"/>
    <col min="7" max="7" width="36.81640625" style="134" customWidth="1"/>
    <col min="8" max="8" width="21.90625" style="134" customWidth="1"/>
    <col min="9" max="16384" width="11.453125" style="34"/>
  </cols>
  <sheetData>
    <row r="1" spans="1:8" s="32" customFormat="1" ht="14.5">
      <c r="A1" s="327" t="s">
        <v>123</v>
      </c>
      <c r="B1" s="328"/>
      <c r="C1" s="351"/>
      <c r="D1" s="352"/>
      <c r="E1" s="352"/>
      <c r="F1" s="352"/>
      <c r="G1" s="353"/>
      <c r="H1" s="131"/>
    </row>
    <row r="2" spans="1:8" s="32" customFormat="1" ht="14.5">
      <c r="A2" s="327" t="s">
        <v>124</v>
      </c>
      <c r="B2" s="328"/>
      <c r="C2" s="351"/>
      <c r="D2" s="352"/>
      <c r="E2" s="352"/>
      <c r="F2" s="352"/>
      <c r="G2" s="353"/>
      <c r="H2" s="131"/>
    </row>
    <row r="3" spans="1:8" s="32" customFormat="1" ht="14.5">
      <c r="A3" s="327" t="s">
        <v>125</v>
      </c>
      <c r="B3" s="328"/>
      <c r="C3" s="351"/>
      <c r="D3" s="352"/>
      <c r="E3" s="352"/>
      <c r="F3" s="352"/>
      <c r="G3" s="353"/>
      <c r="H3" s="131"/>
    </row>
    <row r="4" spans="1:8" s="32" customFormat="1" ht="14.5">
      <c r="A4" s="327" t="s">
        <v>126</v>
      </c>
      <c r="B4" s="328"/>
      <c r="C4" s="351"/>
      <c r="D4" s="352"/>
      <c r="E4" s="352"/>
      <c r="F4" s="352"/>
      <c r="G4" s="353"/>
      <c r="H4" s="131"/>
    </row>
    <row r="5" spans="1:8" s="32" customFormat="1" ht="14.5">
      <c r="A5" s="327" t="s">
        <v>127</v>
      </c>
      <c r="B5" s="328"/>
      <c r="C5" s="351"/>
      <c r="D5" s="352"/>
      <c r="E5" s="352"/>
      <c r="F5" s="352"/>
      <c r="G5" s="353"/>
      <c r="H5" s="131"/>
    </row>
    <row r="6" spans="1:8" s="32" customFormat="1" ht="14.5">
      <c r="A6" s="327" t="s">
        <v>128</v>
      </c>
      <c r="B6" s="328"/>
      <c r="C6" s="354">
        <f>(Запрошення!F26)+5</f>
        <v>45994</v>
      </c>
      <c r="D6" s="355"/>
      <c r="E6" s="355"/>
      <c r="F6" s="355"/>
      <c r="G6" s="356"/>
      <c r="H6" s="131"/>
    </row>
    <row r="7" spans="1:8" s="37" customFormat="1" ht="40" customHeight="1">
      <c r="A7" s="332" t="s">
        <v>413</v>
      </c>
      <c r="B7" s="332"/>
      <c r="C7" s="332"/>
      <c r="D7" s="332"/>
      <c r="E7" s="332"/>
      <c r="F7" s="332"/>
      <c r="G7" s="332"/>
      <c r="H7" s="135"/>
    </row>
    <row r="8" spans="1:8" s="32" customFormat="1" ht="32.25" customHeight="1" thickBot="1">
      <c r="A8" s="333" t="s">
        <v>129</v>
      </c>
      <c r="B8" s="334"/>
      <c r="C8" s="335"/>
      <c r="D8" s="336">
        <f>Запрошення!C5</f>
        <v>83501891</v>
      </c>
      <c r="E8" s="336"/>
      <c r="F8" s="142" t="s">
        <v>130</v>
      </c>
      <c r="G8" s="170"/>
      <c r="H8" s="131"/>
    </row>
    <row r="9" spans="1:8" s="33" customFormat="1" ht="63.75" customHeight="1" thickBot="1">
      <c r="A9" s="143" t="s">
        <v>115</v>
      </c>
      <c r="B9" s="144" t="s">
        <v>120</v>
      </c>
      <c r="C9" s="144" t="s">
        <v>134</v>
      </c>
      <c r="D9" s="144" t="s">
        <v>118</v>
      </c>
      <c r="E9" s="144" t="s">
        <v>119</v>
      </c>
      <c r="F9" s="145" t="s">
        <v>414</v>
      </c>
      <c r="G9" s="146" t="s">
        <v>415</v>
      </c>
      <c r="H9" s="132"/>
    </row>
    <row r="10" spans="1:8" s="33" customFormat="1" ht="15" customHeight="1">
      <c r="A10" s="147">
        <v>1</v>
      </c>
      <c r="B10" s="148" t="s">
        <v>403</v>
      </c>
      <c r="C10" s="169" t="s">
        <v>116</v>
      </c>
      <c r="D10" s="149" t="s">
        <v>408</v>
      </c>
      <c r="E10" s="150">
        <v>250</v>
      </c>
      <c r="F10" s="136"/>
      <c r="G10" s="151">
        <f t="shared" ref="G10:G13" si="0">F10*E10</f>
        <v>0</v>
      </c>
      <c r="H10" s="350"/>
    </row>
    <row r="11" spans="1:8" s="33" customFormat="1" ht="14.5">
      <c r="A11" s="152">
        <v>2</v>
      </c>
      <c r="B11" s="148" t="s">
        <v>404</v>
      </c>
      <c r="C11" s="153" t="s">
        <v>411</v>
      </c>
      <c r="D11" s="149" t="s">
        <v>408</v>
      </c>
      <c r="E11" s="150">
        <v>400</v>
      </c>
      <c r="F11" s="137"/>
      <c r="G11" s="151">
        <f t="shared" si="0"/>
        <v>0</v>
      </c>
      <c r="H11" s="350"/>
    </row>
    <row r="12" spans="1:8" s="33" customFormat="1" ht="14.5">
      <c r="A12" s="152">
        <v>3</v>
      </c>
      <c r="B12" s="148" t="s">
        <v>405</v>
      </c>
      <c r="C12" s="153" t="s">
        <v>411</v>
      </c>
      <c r="D12" s="149" t="s">
        <v>408</v>
      </c>
      <c r="E12" s="150">
        <v>200</v>
      </c>
      <c r="F12" s="137"/>
      <c r="G12" s="151">
        <f t="shared" si="0"/>
        <v>0</v>
      </c>
      <c r="H12" s="350"/>
    </row>
    <row r="13" spans="1:8" s="33" customFormat="1" ht="14.5">
      <c r="A13" s="152">
        <v>4</v>
      </c>
      <c r="B13" s="148" t="s">
        <v>406</v>
      </c>
      <c r="C13" s="153" t="s">
        <v>412</v>
      </c>
      <c r="D13" s="149" t="s">
        <v>409</v>
      </c>
      <c r="E13" s="150">
        <v>70</v>
      </c>
      <c r="F13" s="154">
        <v>700</v>
      </c>
      <c r="G13" s="151">
        <f t="shared" si="0"/>
        <v>49000</v>
      </c>
      <c r="H13" s="350"/>
    </row>
    <row r="14" spans="1:8" s="33" customFormat="1" ht="15" thickBot="1">
      <c r="A14" s="152">
        <v>5</v>
      </c>
      <c r="B14" s="148" t="s">
        <v>407</v>
      </c>
      <c r="C14" s="153" t="s">
        <v>412</v>
      </c>
      <c r="D14" s="149" t="s">
        <v>410</v>
      </c>
      <c r="E14" s="153" t="s">
        <v>411</v>
      </c>
      <c r="F14" s="154">
        <v>300000</v>
      </c>
      <c r="G14" s="151">
        <f>F14</f>
        <v>300000</v>
      </c>
      <c r="H14" s="350"/>
    </row>
    <row r="15" spans="1:8" s="33" customFormat="1" ht="19.75" customHeight="1" thickBot="1">
      <c r="A15" s="347" t="s">
        <v>416</v>
      </c>
      <c r="B15" s="348"/>
      <c r="C15" s="348"/>
      <c r="D15" s="348"/>
      <c r="E15" s="348"/>
      <c r="F15" s="349"/>
      <c r="G15" s="436">
        <f>SUM(G10:G14)</f>
        <v>349000</v>
      </c>
      <c r="H15" s="350"/>
    </row>
    <row r="16" spans="1:8" s="33" customFormat="1" ht="14.5">
      <c r="A16" s="346" t="s">
        <v>117</v>
      </c>
      <c r="B16" s="346"/>
      <c r="C16" s="346"/>
      <c r="D16" s="346"/>
      <c r="E16" s="346"/>
      <c r="F16" s="346"/>
      <c r="G16" s="156"/>
      <c r="H16" s="133"/>
    </row>
    <row r="17" spans="1:8" s="33" customFormat="1" ht="14.5">
      <c r="A17" s="155"/>
      <c r="B17" s="155"/>
      <c r="C17" s="155"/>
      <c r="D17" s="155"/>
      <c r="E17" s="155"/>
      <c r="F17" s="155"/>
      <c r="G17" s="134"/>
      <c r="H17" s="133"/>
    </row>
    <row r="18" spans="1:8" s="33" customFormat="1" ht="34.5" customHeight="1">
      <c r="A18" s="357" t="s">
        <v>417</v>
      </c>
      <c r="B18" s="357"/>
      <c r="C18" s="357"/>
      <c r="D18" s="357"/>
      <c r="E18" s="357"/>
      <c r="F18" s="357"/>
      <c r="G18" s="357"/>
      <c r="H18" s="133"/>
    </row>
    <row r="19" spans="1:8" s="33" customFormat="1" ht="15" thickBot="1">
      <c r="A19" s="157"/>
      <c r="B19" s="158"/>
      <c r="C19" s="158"/>
      <c r="D19" s="158"/>
      <c r="E19" s="159"/>
      <c r="F19" s="159"/>
      <c r="G19" s="134"/>
      <c r="H19" s="133"/>
    </row>
    <row r="20" spans="1:8" s="33" customFormat="1" ht="25" customHeight="1" thickBot="1">
      <c r="A20" s="343" t="s">
        <v>121</v>
      </c>
      <c r="B20" s="344"/>
      <c r="C20" s="345"/>
      <c r="D20" s="337" t="s">
        <v>167</v>
      </c>
      <c r="E20" s="338"/>
      <c r="F20" s="338"/>
      <c r="G20" s="339"/>
      <c r="H20" s="133"/>
    </row>
    <row r="21" spans="1:8" s="33" customFormat="1" ht="25" customHeight="1" thickBot="1">
      <c r="A21" s="343" t="s">
        <v>122</v>
      </c>
      <c r="B21" s="344"/>
      <c r="C21" s="345"/>
      <c r="D21" s="340"/>
      <c r="E21" s="341"/>
      <c r="F21" s="341"/>
      <c r="G21" s="342"/>
      <c r="H21" s="133"/>
    </row>
    <row r="22" spans="1:8" s="33" customFormat="1" ht="15" thickBot="1">
      <c r="A22" s="155"/>
      <c r="B22" s="155"/>
      <c r="C22" s="155"/>
      <c r="D22" s="155"/>
      <c r="E22" s="155"/>
      <c r="F22" s="155"/>
      <c r="G22" s="134"/>
      <c r="H22" s="133"/>
    </row>
    <row r="23" spans="1:8" s="33" customFormat="1" ht="15.75" customHeight="1">
      <c r="A23" s="358" t="s">
        <v>163</v>
      </c>
      <c r="B23" s="359"/>
      <c r="C23" s="359"/>
      <c r="D23" s="359"/>
      <c r="E23" s="359"/>
      <c r="F23" s="359"/>
      <c r="G23" s="360"/>
      <c r="H23" s="133"/>
    </row>
    <row r="24" spans="1:8" s="33" customFormat="1" ht="29.25" customHeight="1">
      <c r="A24" s="160">
        <v>1</v>
      </c>
      <c r="B24" s="329" t="s">
        <v>168</v>
      </c>
      <c r="C24" s="330"/>
      <c r="D24" s="330"/>
      <c r="E24" s="330"/>
      <c r="F24" s="330"/>
      <c r="G24" s="331"/>
      <c r="H24" s="133"/>
    </row>
    <row r="25" spans="1:8" s="33" customFormat="1" ht="33" customHeight="1">
      <c r="A25" s="160">
        <v>2</v>
      </c>
      <c r="B25" s="329" t="s">
        <v>131</v>
      </c>
      <c r="C25" s="330"/>
      <c r="D25" s="330"/>
      <c r="E25" s="330"/>
      <c r="F25" s="330"/>
      <c r="G25" s="331"/>
      <c r="H25" s="133"/>
    </row>
    <row r="26" spans="1:8" s="33" customFormat="1" ht="30.75" customHeight="1">
      <c r="A26" s="161">
        <v>3</v>
      </c>
      <c r="B26" s="329" t="s">
        <v>181</v>
      </c>
      <c r="C26" s="330"/>
      <c r="D26" s="330"/>
      <c r="E26" s="330"/>
      <c r="F26" s="330"/>
      <c r="G26" s="331"/>
      <c r="H26" s="133"/>
    </row>
    <row r="27" spans="1:8" s="33" customFormat="1" ht="32.25" customHeight="1">
      <c r="A27" s="160">
        <v>4</v>
      </c>
      <c r="B27" s="329" t="s">
        <v>132</v>
      </c>
      <c r="C27" s="330"/>
      <c r="D27" s="330"/>
      <c r="E27" s="330"/>
      <c r="F27" s="330"/>
      <c r="G27" s="331"/>
      <c r="H27" s="133"/>
    </row>
    <row r="28" spans="1:8" s="33" customFormat="1" ht="29.25" customHeight="1">
      <c r="A28" s="161">
        <v>5</v>
      </c>
      <c r="B28" s="324" t="s">
        <v>169</v>
      </c>
      <c r="C28" s="325"/>
      <c r="D28" s="325"/>
      <c r="E28" s="325"/>
      <c r="F28" s="325"/>
      <c r="G28" s="326"/>
      <c r="H28" s="133"/>
    </row>
    <row r="29" spans="1:8" s="33" customFormat="1" ht="29.25" customHeight="1" thickBot="1">
      <c r="A29" s="162">
        <v>6</v>
      </c>
      <c r="B29" s="365" t="s">
        <v>170</v>
      </c>
      <c r="C29" s="366"/>
      <c r="D29" s="366"/>
      <c r="E29" s="366"/>
      <c r="F29" s="366"/>
      <c r="G29" s="367"/>
      <c r="H29" s="133"/>
    </row>
    <row r="30" spans="1:8" s="33" customFormat="1" ht="14.5">
      <c r="A30" s="155"/>
      <c r="B30" s="155"/>
      <c r="C30" s="155"/>
      <c r="D30" s="155"/>
      <c r="E30" s="155"/>
      <c r="F30" s="155"/>
      <c r="G30" s="134"/>
      <c r="H30" s="133"/>
    </row>
    <row r="31" spans="1:8" ht="15.65" customHeight="1">
      <c r="A31" s="163" t="s">
        <v>74</v>
      </c>
      <c r="B31" s="164"/>
      <c r="C31" s="164"/>
      <c r="D31" s="164"/>
      <c r="E31" s="357"/>
      <c r="F31" s="357"/>
      <c r="H31" s="138"/>
    </row>
    <row r="32" spans="1:8" s="35" customFormat="1" ht="171" customHeight="1">
      <c r="A32" s="368">
        <v>1</v>
      </c>
      <c r="B32" s="362" t="s">
        <v>179</v>
      </c>
      <c r="C32" s="363"/>
      <c r="D32" s="363"/>
      <c r="E32" s="363"/>
      <c r="F32" s="363"/>
      <c r="G32" s="364"/>
      <c r="H32" s="139"/>
    </row>
    <row r="33" spans="1:8" s="35" customFormat="1" ht="171.5" customHeight="1">
      <c r="A33" s="369"/>
      <c r="B33" s="362" t="s">
        <v>180</v>
      </c>
      <c r="C33" s="363"/>
      <c r="D33" s="363"/>
      <c r="E33" s="363"/>
      <c r="F33" s="363"/>
      <c r="G33" s="364"/>
      <c r="H33" s="139"/>
    </row>
    <row r="34" spans="1:8" s="35" customFormat="1" ht="47" customHeight="1">
      <c r="A34" s="165">
        <v>2</v>
      </c>
      <c r="B34" s="362" t="s">
        <v>133</v>
      </c>
      <c r="C34" s="363"/>
      <c r="D34" s="363"/>
      <c r="E34" s="363"/>
      <c r="F34" s="363"/>
      <c r="G34" s="364"/>
      <c r="H34" s="139"/>
    </row>
    <row r="35" spans="1:8">
      <c r="A35" s="166"/>
      <c r="B35" s="166"/>
      <c r="C35" s="166"/>
      <c r="D35" s="166"/>
      <c r="E35" s="166"/>
      <c r="F35" s="166"/>
    </row>
    <row r="36" spans="1:8" ht="17.5" customHeight="1">
      <c r="A36" s="167" t="s">
        <v>17</v>
      </c>
      <c r="B36" s="370"/>
      <c r="C36" s="168"/>
      <c r="D36" s="168"/>
      <c r="E36" s="167" t="s">
        <v>18</v>
      </c>
      <c r="F36" s="370"/>
      <c r="G36" s="370"/>
    </row>
    <row r="37" spans="1:8">
      <c r="A37" s="167" t="s">
        <v>19</v>
      </c>
      <c r="B37" s="370"/>
      <c r="C37" s="168"/>
      <c r="D37" s="168"/>
      <c r="E37" s="167" t="s">
        <v>20</v>
      </c>
      <c r="F37" s="370"/>
      <c r="G37" s="370"/>
    </row>
    <row r="38" spans="1:8">
      <c r="A38" s="361"/>
      <c r="B38" s="361"/>
      <c r="C38" s="140"/>
      <c r="D38" s="140"/>
      <c r="E38" s="140"/>
      <c r="F38" s="141"/>
    </row>
  </sheetData>
  <sheetProtection algorithmName="SHA-512" hashValue="4/qkiarzAu9debQN2PP5DqSHiLcmbrfb/yuvkKijK4/qxV+cRGbA33Ut1VowdwJyNy0gbYoD5rG563tiUtJ2RA==" saltValue="C4fcZCBLLdx/IEhzqTq7Kg==" spinCount="100000" sheet="1" objects="1" scenarios="1" selectLockedCells="1"/>
  <protectedRanges>
    <protectedRange sqref="F1:F5 D6:F7" name="Range3_1"/>
    <protectedRange sqref="D10:D13" name="Range1"/>
    <protectedRange sqref="E10:E13" name="Range1_1"/>
  </protectedRanges>
  <mergeCells count="37">
    <mergeCell ref="A38:B38"/>
    <mergeCell ref="B32:G32"/>
    <mergeCell ref="E31:F31"/>
    <mergeCell ref="B34:G34"/>
    <mergeCell ref="B29:G29"/>
    <mergeCell ref="B33:G33"/>
    <mergeCell ref="A32:A33"/>
    <mergeCell ref="F36:G37"/>
    <mergeCell ref="B36:B37"/>
    <mergeCell ref="H10:H15"/>
    <mergeCell ref="A21:C21"/>
    <mergeCell ref="C1:G1"/>
    <mergeCell ref="C5:G5"/>
    <mergeCell ref="C3:G3"/>
    <mergeCell ref="C2:G2"/>
    <mergeCell ref="C6:G6"/>
    <mergeCell ref="C4:G4"/>
    <mergeCell ref="A1:B1"/>
    <mergeCell ref="A2:B2"/>
    <mergeCell ref="A3:B3"/>
    <mergeCell ref="A4:B4"/>
    <mergeCell ref="A5:B5"/>
    <mergeCell ref="A18:G18"/>
    <mergeCell ref="B28:G28"/>
    <mergeCell ref="A6:B6"/>
    <mergeCell ref="B25:G25"/>
    <mergeCell ref="A7:G7"/>
    <mergeCell ref="A8:C8"/>
    <mergeCell ref="D8:E8"/>
    <mergeCell ref="D20:G21"/>
    <mergeCell ref="A20:C20"/>
    <mergeCell ref="A16:F16"/>
    <mergeCell ref="A15:F15"/>
    <mergeCell ref="A23:G23"/>
    <mergeCell ref="B27:G27"/>
    <mergeCell ref="B26:G26"/>
    <mergeCell ref="B24:G24"/>
  </mergeCells>
  <phoneticPr fontId="47" type="noConversion"/>
  <conditionalFormatting sqref="B36">
    <cfRule type="containsBlanks" dxfId="7" priority="5">
      <formula>LEN(TRIM(B36))=0</formula>
    </cfRule>
  </conditionalFormatting>
  <conditionalFormatting sqref="C1:C5">
    <cfRule type="containsBlanks" dxfId="6" priority="6">
      <formula>LEN(TRIM(C1))=0</formula>
    </cfRule>
  </conditionalFormatting>
  <conditionalFormatting sqref="D10:D14">
    <cfRule type="containsBlanks" dxfId="5" priority="2">
      <formula>LEN(TRIM(D10))=0</formula>
    </cfRule>
  </conditionalFormatting>
  <conditionalFormatting sqref="E10:E13">
    <cfRule type="containsBlanks" dxfId="4" priority="1">
      <formula>LEN(TRIM(E10))=0</formula>
    </cfRule>
  </conditionalFormatting>
  <conditionalFormatting sqref="F36">
    <cfRule type="containsBlanks" dxfId="3" priority="3">
      <formula>LEN(TRIM(F36))=0</formula>
    </cfRule>
  </conditionalFormatting>
  <conditionalFormatting sqref="F10:G14">
    <cfRule type="containsBlanks" dxfId="2" priority="16">
      <formula>LEN(TRIM(F10))=0</formula>
    </cfRule>
  </conditionalFormatting>
  <conditionalFormatting sqref="G8">
    <cfRule type="containsBlanks" dxfId="1" priority="11">
      <formula>LEN(TRIM(G8))=0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C421-8FFD-41E5-AE56-84A1832873F3}">
  <dimension ref="A1:W150"/>
  <sheetViews>
    <sheetView showGridLines="0" zoomScaleNormal="100" zoomScaleSheetLayoutView="85" zoomScalePageLayoutView="130" workbookViewId="0">
      <selection activeCell="O12" sqref="O12"/>
    </sheetView>
  </sheetViews>
  <sheetFormatPr defaultColWidth="4.6328125" defaultRowHeight="10.4" customHeight="1" outlineLevelRow="1"/>
  <cols>
    <col min="1" max="1" width="4.90625" style="67" customWidth="1"/>
    <col min="2" max="2" width="23.453125" style="128" customWidth="1"/>
    <col min="3" max="3" width="22.6328125" style="90" customWidth="1"/>
    <col min="4" max="4" width="7.36328125" style="53" bestFit="1" customWidth="1"/>
    <col min="5" max="5" width="6.81640625" style="55" customWidth="1"/>
    <col min="6" max="6" width="9.26953125" style="53" customWidth="1"/>
    <col min="7" max="7" width="6.81640625" style="55" customWidth="1"/>
    <col min="8" max="8" width="9.26953125" style="53" customWidth="1"/>
    <col min="9" max="9" width="6.81640625" style="55" customWidth="1"/>
    <col min="10" max="10" width="9.26953125" style="53" customWidth="1"/>
    <col min="11" max="11" width="4.6328125" style="55" customWidth="1"/>
    <col min="12" max="12" width="9.26953125" style="53" bestFit="1" customWidth="1"/>
    <col min="13" max="13" width="6.81640625" style="130" bestFit="1" customWidth="1"/>
    <col min="14" max="14" width="9.26953125" style="52" bestFit="1" customWidth="1"/>
    <col min="15" max="15" width="27.36328125" style="52" customWidth="1"/>
    <col min="16" max="16" width="45.36328125" style="52" hidden="1" customWidth="1"/>
    <col min="17" max="16384" width="4.6328125" style="52"/>
  </cols>
  <sheetData>
    <row r="1" spans="1:23" ht="72" customHeight="1">
      <c r="A1" s="427" t="s">
        <v>185</v>
      </c>
      <c r="B1" s="427"/>
      <c r="C1" s="427"/>
      <c r="D1" s="427"/>
      <c r="E1" s="427"/>
      <c r="F1" s="427"/>
      <c r="G1" s="427"/>
      <c r="H1" s="427"/>
      <c r="I1" s="427"/>
      <c r="J1" s="427"/>
      <c r="K1" s="49"/>
      <c r="L1" s="428"/>
      <c r="M1" s="429"/>
      <c r="N1" s="429"/>
      <c r="O1" s="50" t="s">
        <v>186</v>
      </c>
      <c r="P1" s="51"/>
      <c r="Q1" s="51"/>
      <c r="R1" s="51"/>
      <c r="S1" s="51"/>
      <c r="T1" s="51"/>
    </row>
    <row r="2" spans="1:23" ht="14.15" customHeight="1">
      <c r="A2" s="430" t="s">
        <v>187</v>
      </c>
      <c r="B2" s="430"/>
      <c r="C2" s="431"/>
      <c r="D2" s="431"/>
      <c r="E2" s="431"/>
      <c r="G2" s="54" t="s">
        <v>188</v>
      </c>
      <c r="H2" s="54"/>
      <c r="K2" s="56"/>
      <c r="L2" s="57" t="s">
        <v>189</v>
      </c>
      <c r="M2" s="432" t="s">
        <v>190</v>
      </c>
      <c r="N2" s="432"/>
    </row>
    <row r="3" spans="1:23" ht="14.15" customHeight="1">
      <c r="A3" s="374" t="s">
        <v>191</v>
      </c>
      <c r="B3" s="374"/>
      <c r="C3" s="417"/>
      <c r="D3" s="417"/>
      <c r="E3" s="417"/>
      <c r="G3" s="433" t="s">
        <v>192</v>
      </c>
      <c r="H3" s="433"/>
      <c r="I3" s="433"/>
      <c r="J3" s="433"/>
      <c r="K3" s="433"/>
      <c r="L3" s="58" t="s">
        <v>193</v>
      </c>
      <c r="M3" s="418" t="s">
        <v>194</v>
      </c>
      <c r="N3" s="418"/>
    </row>
    <row r="4" spans="1:23" ht="14.15" customHeight="1">
      <c r="A4" s="374" t="s">
        <v>195</v>
      </c>
      <c r="B4" s="374"/>
      <c r="C4" s="417"/>
      <c r="D4" s="417"/>
      <c r="E4" s="417"/>
      <c r="G4" s="433"/>
      <c r="H4" s="433"/>
      <c r="I4" s="433"/>
      <c r="J4" s="433"/>
      <c r="K4" s="433"/>
      <c r="L4" s="58" t="s">
        <v>196</v>
      </c>
      <c r="M4" s="418"/>
      <c r="N4" s="418"/>
    </row>
    <row r="5" spans="1:23" ht="14.15" customHeight="1">
      <c r="A5" s="419" t="s">
        <v>197</v>
      </c>
      <c r="B5" s="419"/>
      <c r="C5" s="420"/>
      <c r="D5" s="420"/>
      <c r="E5" s="420"/>
      <c r="F5" s="59"/>
      <c r="G5" s="434"/>
      <c r="H5" s="434"/>
      <c r="I5" s="434"/>
      <c r="J5" s="434"/>
      <c r="K5" s="434"/>
      <c r="L5" s="60"/>
      <c r="M5" s="421" t="str">
        <f>"Bidder 1 to 5 of "&amp;TEXT(IF(COUNTA('[4]Bidder 6-10'!E11:E37,'[4]Bidder 6-10'!G11:G37,'[4]Bidder 6-10'!I11:I37,'[4]Bidder 6-10'!K11:K37,'[4]Bidder 6-10'!M11:M37)+COUNTA('[4]Bidder 6-10'!E39:E110,'[4]Bidder 6-10'!G39:G110,'[4]Bidder 6-10'!I39:I110,'[4]Bidder 6-10'!K39:K110,'[4]Bidder 6-10'!M39:M110)&gt;0,"10","5"),"0")</f>
        <v>Bidder 1 to 5 of 5</v>
      </c>
      <c r="N5" s="422"/>
      <c r="O5" s="423" t="s">
        <v>198</v>
      </c>
      <c r="P5" s="61"/>
      <c r="Q5" s="62"/>
      <c r="R5" s="62"/>
      <c r="S5" s="62"/>
      <c r="T5" s="62"/>
      <c r="U5" s="62"/>
      <c r="V5" s="62"/>
      <c r="W5" s="62"/>
    </row>
    <row r="6" spans="1:23" s="66" customFormat="1" ht="36.75" customHeight="1">
      <c r="A6" s="63"/>
      <c r="B6" s="64"/>
      <c r="C6" s="65"/>
      <c r="D6" s="64"/>
      <c r="E6" s="409" t="s">
        <v>199</v>
      </c>
      <c r="F6" s="424"/>
      <c r="G6" s="409" t="s">
        <v>200</v>
      </c>
      <c r="H6" s="424"/>
      <c r="I6" s="409" t="s">
        <v>201</v>
      </c>
      <c r="J6" s="424"/>
      <c r="K6" s="425" t="s">
        <v>202</v>
      </c>
      <c r="L6" s="426"/>
      <c r="M6" s="409" t="s">
        <v>203</v>
      </c>
      <c r="N6" s="410"/>
      <c r="O6" s="423"/>
      <c r="P6" s="61"/>
      <c r="Q6" s="62"/>
      <c r="R6" s="62"/>
      <c r="S6" s="62"/>
      <c r="T6" s="62"/>
      <c r="U6" s="62"/>
      <c r="V6" s="62"/>
      <c r="W6" s="62"/>
    </row>
    <row r="7" spans="1:23" ht="9.75" customHeight="1">
      <c r="B7" s="411" t="s">
        <v>204</v>
      </c>
      <c r="C7" s="412"/>
      <c r="D7" s="68" t="s">
        <v>205</v>
      </c>
      <c r="E7" s="69" t="s">
        <v>206</v>
      </c>
      <c r="F7" s="70" t="s">
        <v>207</v>
      </c>
      <c r="G7" s="69" t="s">
        <v>206</v>
      </c>
      <c r="H7" s="70" t="s">
        <v>207</v>
      </c>
      <c r="I7" s="69" t="s">
        <v>206</v>
      </c>
      <c r="J7" s="70" t="s">
        <v>207</v>
      </c>
      <c r="K7" s="69" t="s">
        <v>206</v>
      </c>
      <c r="L7" s="70" t="s">
        <v>207</v>
      </c>
      <c r="M7" s="69" t="s">
        <v>206</v>
      </c>
      <c r="N7" s="67" t="s">
        <v>207</v>
      </c>
    </row>
    <row r="8" spans="1:23" ht="10.4" customHeight="1">
      <c r="B8" s="413" t="s">
        <v>208</v>
      </c>
      <c r="C8" s="414"/>
      <c r="D8" s="71" t="s">
        <v>209</v>
      </c>
      <c r="E8" s="69" t="s">
        <v>210</v>
      </c>
      <c r="F8" s="70" t="s">
        <v>211</v>
      </c>
      <c r="G8" s="69" t="s">
        <v>210</v>
      </c>
      <c r="H8" s="70" t="s">
        <v>211</v>
      </c>
      <c r="I8" s="69" t="s">
        <v>210</v>
      </c>
      <c r="J8" s="70" t="s">
        <v>211</v>
      </c>
      <c r="K8" s="69" t="s">
        <v>210</v>
      </c>
      <c r="L8" s="70" t="s">
        <v>211</v>
      </c>
      <c r="M8" s="69" t="s">
        <v>210</v>
      </c>
      <c r="N8" s="67" t="s">
        <v>211</v>
      </c>
    </row>
    <row r="9" spans="1:23" ht="10">
      <c r="A9" s="72"/>
      <c r="B9" s="415"/>
      <c r="C9" s="416"/>
      <c r="D9" s="73" t="s">
        <v>212</v>
      </c>
      <c r="E9" s="74" t="s">
        <v>213</v>
      </c>
      <c r="F9" s="75" t="s">
        <v>214</v>
      </c>
      <c r="G9" s="74" t="s">
        <v>213</v>
      </c>
      <c r="H9" s="75" t="s">
        <v>214</v>
      </c>
      <c r="I9" s="74" t="s">
        <v>213</v>
      </c>
      <c r="J9" s="75" t="s">
        <v>214</v>
      </c>
      <c r="K9" s="74" t="s">
        <v>213</v>
      </c>
      <c r="L9" s="75" t="s">
        <v>214</v>
      </c>
      <c r="M9" s="74" t="s">
        <v>213</v>
      </c>
      <c r="N9" s="72" t="s">
        <v>214</v>
      </c>
    </row>
    <row r="10" spans="1:23" s="77" customFormat="1" ht="12.75" customHeight="1">
      <c r="A10" s="76" t="s">
        <v>215</v>
      </c>
      <c r="B10" s="399" t="s">
        <v>216</v>
      </c>
      <c r="C10" s="400"/>
      <c r="D10" s="400"/>
      <c r="E10" s="400"/>
      <c r="F10" s="400"/>
      <c r="G10" s="400"/>
      <c r="H10" s="400"/>
      <c r="I10" s="400"/>
      <c r="J10" s="400"/>
      <c r="K10" s="400"/>
      <c r="L10" s="400"/>
      <c r="M10" s="400"/>
      <c r="N10" s="400"/>
      <c r="P10" s="78" t="str">
        <f>IF(ISBLANK(B10),A10,B10)</f>
        <v>Assessment of technical-methodological design</v>
      </c>
    </row>
    <row r="11" spans="1:23" ht="10.5">
      <c r="A11" s="79" t="s">
        <v>217</v>
      </c>
      <c r="B11" s="401" t="s">
        <v>218</v>
      </c>
      <c r="C11" s="402"/>
      <c r="D11" s="80"/>
      <c r="E11" s="81"/>
      <c r="F11" s="82"/>
      <c r="G11" s="83"/>
      <c r="H11" s="82"/>
      <c r="I11" s="83"/>
      <c r="J11" s="82"/>
      <c r="K11" s="83"/>
      <c r="L11" s="82"/>
      <c r="M11" s="83"/>
      <c r="N11" s="84"/>
      <c r="P11" s="78" t="str">
        <f t="shared" ref="P11:P84" si="0">IF(ISBLANK(B11),A11,B11)</f>
        <v>Strategy</v>
      </c>
    </row>
    <row r="12" spans="1:23" ht="22.5" customHeight="1">
      <c r="A12" s="85" t="s">
        <v>219</v>
      </c>
      <c r="B12" s="379" t="s">
        <v>220</v>
      </c>
      <c r="C12" s="380"/>
      <c r="D12" s="86">
        <v>0.06</v>
      </c>
      <c r="E12" s="87"/>
      <c r="F12" s="88">
        <f>$D12*E12*100</f>
        <v>0</v>
      </c>
      <c r="G12" s="87"/>
      <c r="H12" s="88">
        <f>$D12*G12*100</f>
        <v>0</v>
      </c>
      <c r="I12" s="87"/>
      <c r="J12" s="88">
        <f>$D12*I12*100</f>
        <v>0</v>
      </c>
      <c r="K12" s="87"/>
      <c r="L12" s="88">
        <f>$D12*K12*100</f>
        <v>0</v>
      </c>
      <c r="M12" s="87"/>
      <c r="N12" s="89">
        <f>$D12*M12*100</f>
        <v>0</v>
      </c>
      <c r="P12" s="90" t="str">
        <f t="shared" si="0"/>
        <v>Interpretation of the objectives in the ToRs, critical examination of tasks</v>
      </c>
    </row>
    <row r="13" spans="1:23" ht="22.5" customHeight="1">
      <c r="A13" s="91" t="s">
        <v>221</v>
      </c>
      <c r="B13" s="407" t="s">
        <v>222</v>
      </c>
      <c r="C13" s="408"/>
      <c r="D13" s="92">
        <v>0.03</v>
      </c>
      <c r="E13" s="93"/>
      <c r="F13" s="94">
        <f>$D13*E13*100</f>
        <v>0</v>
      </c>
      <c r="G13" s="93"/>
      <c r="H13" s="94">
        <f>$D13*G13*100</f>
        <v>0</v>
      </c>
      <c r="I13" s="93"/>
      <c r="J13" s="94">
        <f>$D13*I13*100</f>
        <v>0</v>
      </c>
      <c r="K13" s="93"/>
      <c r="L13" s="94">
        <f>$D13*K13*100</f>
        <v>0</v>
      </c>
      <c r="M13" s="93"/>
      <c r="N13" s="95">
        <f>$D13*M13*100</f>
        <v>0</v>
      </c>
      <c r="P13" s="90" t="str">
        <f t="shared" si="0"/>
        <v>Description and justification of the contractor's strategy for delivering the services put out to tender.</v>
      </c>
    </row>
    <row r="14" spans="1:23" s="77" customFormat="1" ht="11.25" customHeight="1">
      <c r="A14" s="385" t="s">
        <v>223</v>
      </c>
      <c r="B14" s="385"/>
      <c r="C14" s="386"/>
      <c r="D14" s="96">
        <f>SUM(D12:D13)</f>
        <v>0.09</v>
      </c>
      <c r="E14" s="97"/>
      <c r="F14" s="98">
        <f>SUM(F12:F13)</f>
        <v>0</v>
      </c>
      <c r="G14" s="97"/>
      <c r="H14" s="98">
        <f>SUM(H12:H13)</f>
        <v>0</v>
      </c>
      <c r="I14" s="97"/>
      <c r="J14" s="98">
        <f>SUM(J12:J13)</f>
        <v>0</v>
      </c>
      <c r="K14" s="97"/>
      <c r="L14" s="98">
        <f>SUM(L12:L13)</f>
        <v>0</v>
      </c>
      <c r="M14" s="97"/>
      <c r="N14" s="99">
        <f>SUM(N12:N13)</f>
        <v>0</v>
      </c>
      <c r="P14" s="78" t="str">
        <f t="shared" si="0"/>
        <v>Interim total 1.1</v>
      </c>
    </row>
    <row r="15" spans="1:23" ht="10.5">
      <c r="A15" s="79" t="s">
        <v>224</v>
      </c>
      <c r="B15" s="401" t="s">
        <v>225</v>
      </c>
      <c r="C15" s="402"/>
      <c r="D15" s="80"/>
      <c r="E15" s="81"/>
      <c r="F15" s="100"/>
      <c r="G15" s="81"/>
      <c r="H15" s="100"/>
      <c r="I15" s="81"/>
      <c r="J15" s="100"/>
      <c r="K15" s="81"/>
      <c r="L15" s="100"/>
      <c r="M15" s="81"/>
      <c r="N15" s="101"/>
      <c r="P15" s="78" t="str">
        <f t="shared" si="0"/>
        <v>Cooperation</v>
      </c>
    </row>
    <row r="16" spans="1:23" ht="22.5" customHeight="1">
      <c r="A16" s="85" t="s">
        <v>226</v>
      </c>
      <c r="B16" s="379" t="s">
        <v>227</v>
      </c>
      <c r="C16" s="380"/>
      <c r="D16" s="86">
        <v>0.01</v>
      </c>
      <c r="E16" s="87"/>
      <c r="F16" s="88">
        <f>$D16*E16*100</f>
        <v>0</v>
      </c>
      <c r="G16" s="87"/>
      <c r="H16" s="88">
        <f>$D16*G16*100</f>
        <v>0</v>
      </c>
      <c r="I16" s="87"/>
      <c r="J16" s="88">
        <f>$D16*I16*100</f>
        <v>0</v>
      </c>
      <c r="K16" s="87"/>
      <c r="L16" s="88">
        <f>$D16*K16*100</f>
        <v>0</v>
      </c>
      <c r="M16" s="87"/>
      <c r="N16" s="89">
        <f>$D16*M16*100</f>
        <v>0</v>
      </c>
      <c r="P16" s="90" t="str">
        <f t="shared" si="0"/>
        <v>Presentation and interaction between the relevant actors in the contractor's area of responsibility</v>
      </c>
    </row>
    <row r="17" spans="1:16" ht="22.5" customHeight="1">
      <c r="A17" s="85" t="s">
        <v>228</v>
      </c>
      <c r="B17" s="407" t="s">
        <v>229</v>
      </c>
      <c r="C17" s="408"/>
      <c r="D17" s="86">
        <v>0.01</v>
      </c>
      <c r="E17" s="87"/>
      <c r="F17" s="94">
        <f>$D17*E17*100</f>
        <v>0</v>
      </c>
      <c r="G17" s="87"/>
      <c r="H17" s="94">
        <f>$D17*G17*100</f>
        <v>0</v>
      </c>
      <c r="I17" s="87"/>
      <c r="J17" s="94">
        <f>$D17*I17*100</f>
        <v>0</v>
      </c>
      <c r="K17" s="87"/>
      <c r="L17" s="94">
        <f>$D17*K17*100</f>
        <v>0</v>
      </c>
      <c r="M17" s="87"/>
      <c r="N17" s="95">
        <f>$D17*M17*100</f>
        <v>0</v>
      </c>
      <c r="P17" s="90" t="str">
        <f t="shared" si="0"/>
        <v>Strategy for establishing cooperation and then cooperating with the relevant actors</v>
      </c>
    </row>
    <row r="18" spans="1:16" s="77" customFormat="1" ht="11.25" customHeight="1">
      <c r="A18" s="385" t="s">
        <v>230</v>
      </c>
      <c r="B18" s="385"/>
      <c r="C18" s="386"/>
      <c r="D18" s="96">
        <f>SUM(D16:D17)</f>
        <v>0.02</v>
      </c>
      <c r="E18" s="97"/>
      <c r="F18" s="98">
        <f>SUM(F16:F17)</f>
        <v>0</v>
      </c>
      <c r="G18" s="97"/>
      <c r="H18" s="98">
        <f>SUM(H16:H17)</f>
        <v>0</v>
      </c>
      <c r="I18" s="97"/>
      <c r="J18" s="98">
        <f>SUM(J16:J17)</f>
        <v>0</v>
      </c>
      <c r="K18" s="97"/>
      <c r="L18" s="98">
        <f>SUM(L16:L17)</f>
        <v>0</v>
      </c>
      <c r="M18" s="97"/>
      <c r="N18" s="99">
        <f>SUM(N16:N17)</f>
        <v>0</v>
      </c>
      <c r="P18" s="78" t="str">
        <f t="shared" si="0"/>
        <v>Interim total 1.2</v>
      </c>
    </row>
    <row r="19" spans="1:16" ht="10.5">
      <c r="A19" s="79" t="s">
        <v>231</v>
      </c>
      <c r="B19" s="401" t="s">
        <v>232</v>
      </c>
      <c r="C19" s="402"/>
      <c r="D19" s="80"/>
      <c r="E19" s="81"/>
      <c r="F19" s="100"/>
      <c r="G19" s="81"/>
      <c r="H19" s="100"/>
      <c r="I19" s="81"/>
      <c r="J19" s="100"/>
      <c r="K19" s="81"/>
      <c r="L19" s="100"/>
      <c r="M19" s="81"/>
      <c r="N19" s="101"/>
      <c r="P19" s="78" t="str">
        <f t="shared" si="0"/>
        <v>Steering structure</v>
      </c>
    </row>
    <row r="20" spans="1:16" ht="22.5" customHeight="1">
      <c r="A20" s="85" t="s">
        <v>233</v>
      </c>
      <c r="B20" s="379" t="s">
        <v>234</v>
      </c>
      <c r="C20" s="380"/>
      <c r="D20" s="86">
        <v>0</v>
      </c>
      <c r="E20" s="87"/>
      <c r="F20" s="88">
        <f>$D20*E20*100</f>
        <v>0</v>
      </c>
      <c r="G20" s="87"/>
      <c r="H20" s="88">
        <f>$D20*G20*100</f>
        <v>0</v>
      </c>
      <c r="I20" s="87"/>
      <c r="J20" s="88">
        <f>$D20*I20*100</f>
        <v>0</v>
      </c>
      <c r="K20" s="87"/>
      <c r="L20" s="88">
        <f>$D20*K20*100</f>
        <v>0</v>
      </c>
      <c r="M20" s="87"/>
      <c r="N20" s="89">
        <f>$D20*M20*100</f>
        <v>0</v>
      </c>
      <c r="P20" s="90" t="str">
        <f t="shared" si="0"/>
        <v>Approach and procedure for steering the measures with the project partners</v>
      </c>
    </row>
    <row r="21" spans="1:16" ht="22.5" customHeight="1">
      <c r="A21" s="85" t="s">
        <v>235</v>
      </c>
      <c r="B21" s="407" t="s">
        <v>236</v>
      </c>
      <c r="C21" s="408"/>
      <c r="D21" s="86">
        <v>0</v>
      </c>
      <c r="E21" s="87"/>
      <c r="F21" s="94">
        <f>$D21*E21*100</f>
        <v>0</v>
      </c>
      <c r="G21" s="87"/>
      <c r="H21" s="94">
        <f>$D21*G21*100</f>
        <v>0</v>
      </c>
      <c r="I21" s="87"/>
      <c r="J21" s="94">
        <f>$D21*I21*100</f>
        <v>0</v>
      </c>
      <c r="K21" s="87"/>
      <c r="L21" s="94">
        <f>$D21*K21*100</f>
        <v>0</v>
      </c>
      <c r="M21" s="87"/>
      <c r="N21" s="95">
        <f>$D21*M21*100</f>
        <v>0</v>
      </c>
      <c r="P21" s="90" t="str">
        <f t="shared" si="0"/>
        <v>description and justification of the contractor's strategy for delivering the services put out to tender.</v>
      </c>
    </row>
    <row r="22" spans="1:16" s="77" customFormat="1" ht="11.25" customHeight="1">
      <c r="A22" s="385" t="s">
        <v>237</v>
      </c>
      <c r="B22" s="385"/>
      <c r="C22" s="386"/>
      <c r="D22" s="96">
        <f>SUM(D20:D21)</f>
        <v>0</v>
      </c>
      <c r="E22" s="97"/>
      <c r="F22" s="98">
        <f>SUM(F20:F21)</f>
        <v>0</v>
      </c>
      <c r="G22" s="97"/>
      <c r="H22" s="98">
        <f>SUM(H20:H21)</f>
        <v>0</v>
      </c>
      <c r="I22" s="97"/>
      <c r="J22" s="98">
        <f>SUM(J20:J21)</f>
        <v>0</v>
      </c>
      <c r="K22" s="97"/>
      <c r="L22" s="98">
        <f>SUM(L20:L21)</f>
        <v>0</v>
      </c>
      <c r="M22" s="97"/>
      <c r="N22" s="99">
        <f>SUM(N20:N21)</f>
        <v>0</v>
      </c>
      <c r="P22" s="78" t="str">
        <f t="shared" si="0"/>
        <v>Interim total 1.3</v>
      </c>
    </row>
    <row r="23" spans="1:16" ht="10.5">
      <c r="A23" s="79" t="s">
        <v>238</v>
      </c>
      <c r="B23" s="401" t="s">
        <v>239</v>
      </c>
      <c r="C23" s="402"/>
      <c r="D23" s="80"/>
      <c r="E23" s="81"/>
      <c r="F23" s="100"/>
      <c r="G23" s="81"/>
      <c r="H23" s="100"/>
      <c r="I23" s="81"/>
      <c r="J23" s="100"/>
      <c r="K23" s="81"/>
      <c r="L23" s="100"/>
      <c r="M23" s="81"/>
      <c r="N23" s="101"/>
      <c r="P23" s="78" t="str">
        <f t="shared" si="0"/>
        <v>Processes</v>
      </c>
    </row>
    <row r="24" spans="1:16" ht="22.5" customHeight="1">
      <c r="A24" s="85" t="s">
        <v>240</v>
      </c>
      <c r="B24" s="379" t="s">
        <v>241</v>
      </c>
      <c r="C24" s="380"/>
      <c r="D24" s="86">
        <v>0</v>
      </c>
      <c r="E24" s="87"/>
      <c r="F24" s="88">
        <f>$D24*E24*100</f>
        <v>0</v>
      </c>
      <c r="G24" s="87"/>
      <c r="H24" s="88">
        <f>$D24*G24*100</f>
        <v>0</v>
      </c>
      <c r="I24" s="87"/>
      <c r="J24" s="88">
        <f>$D24*I24*100</f>
        <v>0</v>
      </c>
      <c r="K24" s="87"/>
      <c r="L24" s="88">
        <f>$D24*K24*100</f>
        <v>0</v>
      </c>
      <c r="M24" s="87"/>
      <c r="N24" s="89">
        <f>$D24*M24*100</f>
        <v>0</v>
      </c>
      <c r="P24" s="90" t="str">
        <f t="shared" si="0"/>
        <v>Presentation and explanation of the implementation plan: work steps, milestones, schedule</v>
      </c>
    </row>
    <row r="25" spans="1:16" ht="11.25" customHeight="1">
      <c r="A25" s="85" t="s">
        <v>242</v>
      </c>
      <c r="B25" s="407" t="s">
        <v>243</v>
      </c>
      <c r="C25" s="408"/>
      <c r="D25" s="86">
        <v>0</v>
      </c>
      <c r="E25" s="87"/>
      <c r="F25" s="94">
        <f>$D25*E25*100</f>
        <v>0</v>
      </c>
      <c r="G25" s="87"/>
      <c r="H25" s="94">
        <f>$D25*G25*100</f>
        <v>0</v>
      </c>
      <c r="I25" s="87"/>
      <c r="J25" s="94">
        <f>$D25*I25*100</f>
        <v>0</v>
      </c>
      <c r="K25" s="87"/>
      <c r="L25" s="94">
        <f>$D25*K25*100</f>
        <v>0</v>
      </c>
      <c r="M25" s="87"/>
      <c r="N25" s="95">
        <f>$D25*M25*100</f>
        <v>0</v>
      </c>
      <c r="P25" s="90" t="str">
        <f t="shared" si="0"/>
        <v>Presentation and explanation of the integration of the partner contributions</v>
      </c>
    </row>
    <row r="26" spans="1:16" s="77" customFormat="1" ht="11.25" customHeight="1">
      <c r="A26" s="385" t="s">
        <v>244</v>
      </c>
      <c r="B26" s="385"/>
      <c r="C26" s="386"/>
      <c r="D26" s="96">
        <f>SUM(D24:D25)</f>
        <v>0</v>
      </c>
      <c r="E26" s="97"/>
      <c r="F26" s="98">
        <f>SUM(F24:F25)</f>
        <v>0</v>
      </c>
      <c r="G26" s="97"/>
      <c r="H26" s="98">
        <f>SUM(H24:H25)</f>
        <v>0</v>
      </c>
      <c r="I26" s="97"/>
      <c r="J26" s="98">
        <f>SUM(J24:J25)</f>
        <v>0</v>
      </c>
      <c r="K26" s="97"/>
      <c r="L26" s="98">
        <f>SUM(L24:L25)</f>
        <v>0</v>
      </c>
      <c r="M26" s="97"/>
      <c r="N26" s="99">
        <f>SUM(N24:N25)</f>
        <v>0</v>
      </c>
      <c r="P26" s="78" t="str">
        <f t="shared" si="0"/>
        <v>Interim total 1.4</v>
      </c>
    </row>
    <row r="27" spans="1:16" ht="10.5">
      <c r="A27" s="79" t="s">
        <v>245</v>
      </c>
      <c r="B27" s="401" t="s">
        <v>246</v>
      </c>
      <c r="C27" s="402"/>
      <c r="D27" s="80"/>
      <c r="E27" s="81"/>
      <c r="F27" s="100"/>
      <c r="G27" s="81"/>
      <c r="H27" s="100"/>
      <c r="I27" s="81"/>
      <c r="J27" s="100"/>
      <c r="K27" s="81"/>
      <c r="L27" s="100"/>
      <c r="M27" s="81"/>
      <c r="N27" s="101"/>
      <c r="P27" s="78" t="str">
        <f t="shared" si="0"/>
        <v>Learning and innovation</v>
      </c>
    </row>
    <row r="28" spans="1:16" ht="22.5" customHeight="1">
      <c r="A28" s="85" t="s">
        <v>247</v>
      </c>
      <c r="B28" s="379" t="s">
        <v>248</v>
      </c>
      <c r="C28" s="380"/>
      <c r="D28" s="86">
        <v>0.01</v>
      </c>
      <c r="E28" s="87"/>
      <c r="F28" s="88">
        <f>$D28*E28*100</f>
        <v>0</v>
      </c>
      <c r="G28" s="87"/>
      <c r="H28" s="88">
        <f>$D28*G28*100</f>
        <v>0</v>
      </c>
      <c r="I28" s="87"/>
      <c r="J28" s="88">
        <f>$D28*I28*100</f>
        <v>0</v>
      </c>
      <c r="K28" s="87"/>
      <c r="L28" s="88">
        <f>$D28*K28*100</f>
        <v>0</v>
      </c>
      <c r="M28" s="87"/>
      <c r="N28" s="89">
        <f>$D28*M28*100</f>
        <v>0</v>
      </c>
      <c r="P28" s="90" t="str">
        <f t="shared" si="0"/>
        <v>Contractor's contribution to knowledge management at the partner and at GIZ</v>
      </c>
    </row>
    <row r="29" spans="1:16" ht="22.5" customHeight="1">
      <c r="A29" s="85" t="s">
        <v>249</v>
      </c>
      <c r="B29" s="407" t="s">
        <v>250</v>
      </c>
      <c r="C29" s="408"/>
      <c r="D29" s="86">
        <v>0.01</v>
      </c>
      <c r="E29" s="87"/>
      <c r="F29" s="94">
        <f>$D29*E29*100</f>
        <v>0</v>
      </c>
      <c r="G29" s="87"/>
      <c r="H29" s="94">
        <f>$D29*G29*100</f>
        <v>0</v>
      </c>
      <c r="I29" s="87"/>
      <c r="J29" s="94">
        <f>$D29*I29*100</f>
        <v>0</v>
      </c>
      <c r="K29" s="87"/>
      <c r="L29" s="94">
        <f>$D29*K29*100</f>
        <v>0</v>
      </c>
      <c r="M29" s="87"/>
      <c r="N29" s="95">
        <f>$D29*M29*100</f>
        <v>0</v>
      </c>
      <c r="P29" s="90" t="str">
        <f t="shared" si="0"/>
        <v>Presentation and explanation of the measures undertaken by the contractor to promote scaling-up effects</v>
      </c>
    </row>
    <row r="30" spans="1:16" s="77" customFormat="1" ht="11.25" customHeight="1">
      <c r="A30" s="385" t="s">
        <v>251</v>
      </c>
      <c r="B30" s="385"/>
      <c r="C30" s="386"/>
      <c r="D30" s="96">
        <f>SUM(D28:D29)</f>
        <v>0.02</v>
      </c>
      <c r="E30" s="97"/>
      <c r="F30" s="98">
        <f>SUM(F28:F29)</f>
        <v>0</v>
      </c>
      <c r="G30" s="97"/>
      <c r="H30" s="98">
        <f>SUM(H28:H29)</f>
        <v>0</v>
      </c>
      <c r="I30" s="97"/>
      <c r="J30" s="98">
        <f>SUM(J28:J29)</f>
        <v>0</v>
      </c>
      <c r="K30" s="97"/>
      <c r="L30" s="98">
        <f>SUM(L28:L29)</f>
        <v>0</v>
      </c>
      <c r="M30" s="97"/>
      <c r="N30" s="99">
        <f>SUM(N28:N29)</f>
        <v>0</v>
      </c>
      <c r="P30" s="78" t="str">
        <f t="shared" si="0"/>
        <v>Interim total 1.5</v>
      </c>
    </row>
    <row r="31" spans="1:16" ht="10.5">
      <c r="A31" s="79" t="s">
        <v>252</v>
      </c>
      <c r="B31" s="401" t="s">
        <v>253</v>
      </c>
      <c r="C31" s="402"/>
      <c r="D31" s="80"/>
      <c r="E31" s="81"/>
      <c r="F31" s="100"/>
      <c r="G31" s="81"/>
      <c r="H31" s="100"/>
      <c r="I31" s="81"/>
      <c r="J31" s="100"/>
      <c r="K31" s="81"/>
      <c r="L31" s="100"/>
      <c r="M31" s="81"/>
      <c r="N31" s="101"/>
      <c r="P31" s="78" t="str">
        <f t="shared" si="0"/>
        <v>Project management of the contractor</v>
      </c>
    </row>
    <row r="32" spans="1:16" ht="11.25" customHeight="1">
      <c r="A32" s="85" t="s">
        <v>254</v>
      </c>
      <c r="B32" s="379" t="s">
        <v>255</v>
      </c>
      <c r="C32" s="380"/>
      <c r="D32" s="86">
        <v>0.01</v>
      </c>
      <c r="E32" s="87"/>
      <c r="F32" s="88">
        <f>$D32*E32*100</f>
        <v>0</v>
      </c>
      <c r="G32" s="87"/>
      <c r="H32" s="88">
        <f>$D32*G32*100</f>
        <v>0</v>
      </c>
      <c r="I32" s="87"/>
      <c r="J32" s="88">
        <f>$D32*I32*100</f>
        <v>0</v>
      </c>
      <c r="K32" s="87"/>
      <c r="L32" s="88">
        <f>$D32*K32*100</f>
        <v>0</v>
      </c>
      <c r="M32" s="87"/>
      <c r="N32" s="89">
        <f>$D32*M32*100</f>
        <v>0</v>
      </c>
      <c r="P32" s="90" t="str">
        <f t="shared" si="0"/>
        <v>Approach and procedure for coordination with/in GIZ project</v>
      </c>
    </row>
    <row r="33" spans="1:16" ht="22.5" customHeight="1">
      <c r="A33" s="85" t="s">
        <v>256</v>
      </c>
      <c r="B33" s="403" t="s">
        <v>257</v>
      </c>
      <c r="C33" s="404"/>
      <c r="D33" s="86">
        <v>0.01</v>
      </c>
      <c r="E33" s="87"/>
      <c r="F33" s="88">
        <f>$D33*E33*100</f>
        <v>0</v>
      </c>
      <c r="G33" s="87"/>
      <c r="H33" s="88">
        <f>$D33*G33*100</f>
        <v>0</v>
      </c>
      <c r="I33" s="87"/>
      <c r="J33" s="88">
        <f>$D33*I33*100</f>
        <v>0</v>
      </c>
      <c r="K33" s="87"/>
      <c r="L33" s="88">
        <f>$D33*K33*100</f>
        <v>0</v>
      </c>
      <c r="M33" s="87"/>
      <c r="N33" s="89">
        <f>$D33*M33*100</f>
        <v>0</v>
      </c>
      <c r="P33" s="90" t="str">
        <f t="shared" si="0"/>
        <v>Personnel assignment plan (who, when, what work steps) incl. explanation and specification of expert months</v>
      </c>
    </row>
    <row r="34" spans="1:16" ht="22.5" customHeight="1">
      <c r="A34" s="85" t="s">
        <v>258</v>
      </c>
      <c r="B34" s="405" t="s">
        <v>259</v>
      </c>
      <c r="C34" s="406"/>
      <c r="D34" s="86">
        <v>0</v>
      </c>
      <c r="E34" s="87"/>
      <c r="F34" s="94">
        <f>$D34*E34*100</f>
        <v>0</v>
      </c>
      <c r="G34" s="87"/>
      <c r="H34" s="94">
        <f>$D34*G34*100</f>
        <v>0</v>
      </c>
      <c r="I34" s="87"/>
      <c r="J34" s="94">
        <f>$D34*I34*100</f>
        <v>0</v>
      </c>
      <c r="K34" s="87"/>
      <c r="L34" s="94">
        <f>$D34*K34*100</f>
        <v>0</v>
      </c>
      <c r="M34" s="87"/>
      <c r="N34" s="95">
        <f>$D34*M34*100</f>
        <v>0</v>
      </c>
      <c r="P34" s="90" t="str">
        <f t="shared" si="0"/>
        <v>Contractor's backstopping strategy (incl. CVs of the technical and administrative backstopper)</v>
      </c>
    </row>
    <row r="35" spans="1:16" s="77" customFormat="1" ht="11.25" customHeight="1">
      <c r="A35" s="385" t="s">
        <v>260</v>
      </c>
      <c r="B35" s="385"/>
      <c r="C35" s="386"/>
      <c r="D35" s="96">
        <f>SUM(D32:D34)</f>
        <v>0.02</v>
      </c>
      <c r="E35" s="97"/>
      <c r="F35" s="98">
        <f>SUM(F32:F34)</f>
        <v>0</v>
      </c>
      <c r="G35" s="97"/>
      <c r="H35" s="98">
        <f>SUM(H32:H34)</f>
        <v>0</v>
      </c>
      <c r="I35" s="97"/>
      <c r="J35" s="98">
        <f>SUM(J32:J34)</f>
        <v>0</v>
      </c>
      <c r="K35" s="97"/>
      <c r="L35" s="98">
        <f>SUM(L32:L34)</f>
        <v>0</v>
      </c>
      <c r="M35" s="97"/>
      <c r="N35" s="99">
        <f>SUM(N32:N34)</f>
        <v>0</v>
      </c>
      <c r="P35" s="78" t="str">
        <f t="shared" si="0"/>
        <v>Interim total 1.6</v>
      </c>
    </row>
    <row r="36" spans="1:16" ht="10.5">
      <c r="A36" s="102" t="s">
        <v>261</v>
      </c>
      <c r="B36" s="397" t="s">
        <v>262</v>
      </c>
      <c r="C36" s="398"/>
      <c r="D36" s="103">
        <v>0</v>
      </c>
      <c r="E36" s="104"/>
      <c r="F36" s="98">
        <f>$D36*E36*100</f>
        <v>0</v>
      </c>
      <c r="G36" s="104"/>
      <c r="H36" s="98">
        <f>$D36*G36*100</f>
        <v>0</v>
      </c>
      <c r="I36" s="104"/>
      <c r="J36" s="98">
        <f>$D36*I36*100</f>
        <v>0</v>
      </c>
      <c r="K36" s="104"/>
      <c r="L36" s="98">
        <f>$D36*K36*100</f>
        <v>0</v>
      </c>
      <c r="M36" s="104"/>
      <c r="N36" s="99">
        <f>$D36*M36*100</f>
        <v>0</v>
      </c>
      <c r="P36" s="78" t="str">
        <f t="shared" si="0"/>
        <v>Further requirements</v>
      </c>
    </row>
    <row r="37" spans="1:16" ht="11.25" customHeight="1">
      <c r="A37" s="387" t="s">
        <v>263</v>
      </c>
      <c r="B37" s="387"/>
      <c r="C37" s="388"/>
      <c r="D37" s="105">
        <f>SUM(D14,D18,D22,D26,D30,D35,D36)</f>
        <v>0.15</v>
      </c>
      <c r="E37" s="106"/>
      <c r="F37" s="107">
        <f>SUM(F14,F18,F22,F26,F30,F35,F36)</f>
        <v>0</v>
      </c>
      <c r="G37" s="106"/>
      <c r="H37" s="107">
        <f>SUM(H14,H18,H22,H26,H30,H35,H36)</f>
        <v>0</v>
      </c>
      <c r="I37" s="106"/>
      <c r="J37" s="107">
        <f>SUM(J14,J18,J22,J26,J30,J35,J36)</f>
        <v>0</v>
      </c>
      <c r="K37" s="106"/>
      <c r="L37" s="107">
        <f>SUM(L14,L18,L22,L26,L30,L35,L36)</f>
        <v>0</v>
      </c>
      <c r="M37" s="106"/>
      <c r="N37" s="108">
        <f>SUM(N14,N18,N22,N26,N30,N35,N36)</f>
        <v>0</v>
      </c>
      <c r="P37" s="78" t="str">
        <f t="shared" si="0"/>
        <v>Total 1</v>
      </c>
    </row>
    <row r="38" spans="1:16" s="77" customFormat="1" ht="12.75" customHeight="1">
      <c r="A38" s="76" t="s">
        <v>264</v>
      </c>
      <c r="B38" s="399" t="s">
        <v>265</v>
      </c>
      <c r="C38" s="400"/>
      <c r="D38" s="400"/>
      <c r="E38" s="400"/>
      <c r="F38" s="400"/>
      <c r="G38" s="400"/>
      <c r="H38" s="400"/>
      <c r="I38" s="400"/>
      <c r="J38" s="400"/>
      <c r="K38" s="400"/>
      <c r="L38" s="400"/>
      <c r="M38" s="400"/>
      <c r="N38" s="400"/>
      <c r="P38" s="78" t="str">
        <f t="shared" si="0"/>
        <v>Assessment of proposed staff</v>
      </c>
    </row>
    <row r="39" spans="1:16" ht="11.25" customHeight="1">
      <c r="A39" s="79" t="s">
        <v>266</v>
      </c>
      <c r="B39" s="377" t="s">
        <v>267</v>
      </c>
      <c r="C39" s="378"/>
      <c r="D39" s="109"/>
      <c r="E39" s="110"/>
      <c r="F39" s="100"/>
      <c r="G39" s="110"/>
      <c r="H39" s="100"/>
      <c r="I39" s="110"/>
      <c r="J39" s="100"/>
      <c r="K39" s="110"/>
      <c r="L39" s="100"/>
      <c r="M39" s="110"/>
      <c r="N39" s="101"/>
      <c r="P39" s="78" t="str">
        <f t="shared" si="0"/>
        <v>E1: Team leader (in accordance with ToR provisions/criteria)</v>
      </c>
    </row>
    <row r="40" spans="1:16" ht="10">
      <c r="A40" s="111" t="s">
        <v>268</v>
      </c>
      <c r="B40" s="395" t="s">
        <v>269</v>
      </c>
      <c r="C40" s="396"/>
      <c r="D40" s="86">
        <v>0.01</v>
      </c>
      <c r="E40" s="87"/>
      <c r="F40" s="88">
        <f t="shared" ref="F40:H46" si="1">$D40*E40*100</f>
        <v>0</v>
      </c>
      <c r="G40" s="87"/>
      <c r="H40" s="88">
        <f t="shared" si="1"/>
        <v>0</v>
      </c>
      <c r="I40" s="87"/>
      <c r="J40" s="88">
        <f t="shared" ref="J40:J46" si="2">$D40*I40*100</f>
        <v>0</v>
      </c>
      <c r="K40" s="87"/>
      <c r="L40" s="88">
        <f t="shared" ref="L40:L46" si="3">$D40*K40*100</f>
        <v>0</v>
      </c>
      <c r="M40" s="87"/>
      <c r="N40" s="89">
        <f t="shared" ref="N40:N46" si="4">$D40*M40*100</f>
        <v>0</v>
      </c>
      <c r="P40" s="90" t="str">
        <f t="shared" si="0"/>
        <v>- Qualifications</v>
      </c>
    </row>
    <row r="41" spans="1:16" ht="10">
      <c r="A41" s="111" t="s">
        <v>270</v>
      </c>
      <c r="B41" s="395" t="s">
        <v>271</v>
      </c>
      <c r="C41" s="396"/>
      <c r="D41" s="86">
        <v>0.02</v>
      </c>
      <c r="E41" s="87"/>
      <c r="F41" s="88">
        <f t="shared" si="1"/>
        <v>0</v>
      </c>
      <c r="G41" s="87"/>
      <c r="H41" s="88">
        <f t="shared" si="1"/>
        <v>0</v>
      </c>
      <c r="I41" s="87"/>
      <c r="J41" s="88">
        <f t="shared" si="2"/>
        <v>0</v>
      </c>
      <c r="K41" s="87"/>
      <c r="L41" s="88">
        <f t="shared" si="3"/>
        <v>0</v>
      </c>
      <c r="M41" s="87"/>
      <c r="N41" s="89">
        <f t="shared" si="4"/>
        <v>0</v>
      </c>
      <c r="P41" s="90" t="str">
        <f t="shared" si="0"/>
        <v>- Language</v>
      </c>
    </row>
    <row r="42" spans="1:16" ht="10">
      <c r="A42" s="85" t="s">
        <v>272</v>
      </c>
      <c r="B42" s="389" t="s">
        <v>273</v>
      </c>
      <c r="C42" s="390"/>
      <c r="D42" s="86">
        <v>0.02</v>
      </c>
      <c r="E42" s="87"/>
      <c r="F42" s="88">
        <f t="shared" si="1"/>
        <v>0</v>
      </c>
      <c r="G42" s="87"/>
      <c r="H42" s="88">
        <f t="shared" si="1"/>
        <v>0</v>
      </c>
      <c r="I42" s="87"/>
      <c r="J42" s="88">
        <f t="shared" si="2"/>
        <v>0</v>
      </c>
      <c r="K42" s="87"/>
      <c r="L42" s="88">
        <f t="shared" si="3"/>
        <v>0</v>
      </c>
      <c r="M42" s="87"/>
      <c r="N42" s="89">
        <f t="shared" si="4"/>
        <v>0</v>
      </c>
      <c r="P42" s="90" t="str">
        <f t="shared" si="0"/>
        <v>- General professional experience</v>
      </c>
    </row>
    <row r="43" spans="1:16" ht="10">
      <c r="A43" s="111" t="s">
        <v>274</v>
      </c>
      <c r="B43" s="389" t="s">
        <v>275</v>
      </c>
      <c r="C43" s="390"/>
      <c r="D43" s="86">
        <v>0</v>
      </c>
      <c r="E43" s="87"/>
      <c r="F43" s="88">
        <f t="shared" si="1"/>
        <v>0</v>
      </c>
      <c r="G43" s="87"/>
      <c r="H43" s="88">
        <f t="shared" si="1"/>
        <v>0</v>
      </c>
      <c r="I43" s="87"/>
      <c r="J43" s="88">
        <f t="shared" si="2"/>
        <v>0</v>
      </c>
      <c r="K43" s="87"/>
      <c r="L43" s="88">
        <f t="shared" si="3"/>
        <v>0</v>
      </c>
      <c r="M43" s="87"/>
      <c r="N43" s="89">
        <f t="shared" si="4"/>
        <v>0</v>
      </c>
      <c r="P43" s="90" t="str">
        <f t="shared" si="0"/>
        <v>- Specific professional experience</v>
      </c>
    </row>
    <row r="44" spans="1:16" ht="11.25" customHeight="1">
      <c r="A44" s="111" t="s">
        <v>276</v>
      </c>
      <c r="B44" s="395" t="s">
        <v>277</v>
      </c>
      <c r="C44" s="396"/>
      <c r="D44" s="86">
        <v>0.04</v>
      </c>
      <c r="E44" s="87"/>
      <c r="F44" s="88">
        <f t="shared" si="1"/>
        <v>0</v>
      </c>
      <c r="G44" s="87"/>
      <c r="H44" s="88">
        <f t="shared" si="1"/>
        <v>0</v>
      </c>
      <c r="I44" s="87"/>
      <c r="J44" s="88">
        <f t="shared" si="2"/>
        <v>0</v>
      </c>
      <c r="K44" s="87"/>
      <c r="L44" s="88">
        <f t="shared" si="3"/>
        <v>0</v>
      </c>
      <c r="M44" s="87"/>
      <c r="N44" s="89">
        <f t="shared" si="4"/>
        <v>0</v>
      </c>
      <c r="P44" s="90" t="str">
        <f t="shared" si="0"/>
        <v>- Leadership/management experience</v>
      </c>
    </row>
    <row r="45" spans="1:16" ht="10">
      <c r="A45" s="111" t="s">
        <v>278</v>
      </c>
      <c r="B45" s="389" t="s">
        <v>279</v>
      </c>
      <c r="C45" s="390"/>
      <c r="D45" s="86">
        <v>0.01</v>
      </c>
      <c r="E45" s="112"/>
      <c r="F45" s="88">
        <f t="shared" si="1"/>
        <v>0</v>
      </c>
      <c r="G45" s="87"/>
      <c r="H45" s="88">
        <f t="shared" si="1"/>
        <v>0</v>
      </c>
      <c r="I45" s="87"/>
      <c r="J45" s="88">
        <f t="shared" si="2"/>
        <v>0</v>
      </c>
      <c r="K45" s="87"/>
      <c r="L45" s="88">
        <f t="shared" si="3"/>
        <v>0</v>
      </c>
      <c r="M45" s="87"/>
      <c r="N45" s="89">
        <f t="shared" si="4"/>
        <v>0</v>
      </c>
      <c r="P45" s="90" t="str">
        <f t="shared" si="0"/>
        <v>- Regional experience</v>
      </c>
    </row>
    <row r="46" spans="1:16" ht="10">
      <c r="A46" s="111" t="s">
        <v>280</v>
      </c>
      <c r="B46" s="393" t="s">
        <v>281</v>
      </c>
      <c r="C46" s="394"/>
      <c r="D46" s="86">
        <v>0.04</v>
      </c>
      <c r="E46" s="87"/>
      <c r="F46" s="88">
        <f t="shared" si="1"/>
        <v>0</v>
      </c>
      <c r="G46" s="87"/>
      <c r="H46" s="88">
        <f t="shared" si="1"/>
        <v>0</v>
      </c>
      <c r="I46" s="87"/>
      <c r="J46" s="88">
        <f t="shared" si="2"/>
        <v>0</v>
      </c>
      <c r="K46" s="87"/>
      <c r="L46" s="88">
        <f t="shared" si="3"/>
        <v>0</v>
      </c>
      <c r="M46" s="87"/>
      <c r="N46" s="89">
        <f t="shared" si="4"/>
        <v>0</v>
      </c>
      <c r="P46" s="90" t="str">
        <f t="shared" si="0"/>
        <v>- Development cooperation experience</v>
      </c>
    </row>
    <row r="47" spans="1:16" ht="14.5">
      <c r="A47" s="111" t="s">
        <v>282</v>
      </c>
      <c r="B47" s="391" t="s">
        <v>283</v>
      </c>
      <c r="C47" s="392"/>
      <c r="D47" s="113">
        <v>0.01</v>
      </c>
      <c r="E47" s="114"/>
      <c r="F47" s="94">
        <f>$D47*E47*100</f>
        <v>0</v>
      </c>
      <c r="G47" s="114"/>
      <c r="H47" s="94">
        <f>$D47*G47*100</f>
        <v>0</v>
      </c>
      <c r="I47" s="114"/>
      <c r="J47" s="94">
        <f>$D47*I47*100</f>
        <v>0</v>
      </c>
      <c r="K47" s="114"/>
      <c r="L47" s="94">
        <f>$D47*K47*100</f>
        <v>0</v>
      </c>
      <c r="M47" s="114"/>
      <c r="N47" s="95">
        <f>$D47*M47*100</f>
        <v>0</v>
      </c>
      <c r="P47" s="90" t="str">
        <f t="shared" si="0"/>
        <v>- Other</v>
      </c>
    </row>
    <row r="48" spans="1:16" s="77" customFormat="1" ht="11.25" customHeight="1">
      <c r="A48" s="385" t="s">
        <v>284</v>
      </c>
      <c r="B48" s="385"/>
      <c r="C48" s="386"/>
      <c r="D48" s="96">
        <f>SUM(D40:D47)</f>
        <v>0.15</v>
      </c>
      <c r="E48" s="97"/>
      <c r="F48" s="98">
        <f>SUM(F40:F47)</f>
        <v>0</v>
      </c>
      <c r="G48" s="97"/>
      <c r="H48" s="98">
        <f>SUM(H40:H47)</f>
        <v>0</v>
      </c>
      <c r="I48" s="97"/>
      <c r="J48" s="98">
        <f>SUM(J40:J47)</f>
        <v>0</v>
      </c>
      <c r="K48" s="97"/>
      <c r="L48" s="98">
        <f>SUM(L40:L47)</f>
        <v>0</v>
      </c>
      <c r="M48" s="97"/>
      <c r="N48" s="99">
        <f>SUM(N40:N47)</f>
        <v>0</v>
      </c>
      <c r="P48" s="78" t="str">
        <f t="shared" si="0"/>
        <v>Interim total 2.1</v>
      </c>
    </row>
    <row r="49" spans="1:16" ht="11.25" customHeight="1">
      <c r="A49" s="79" t="s">
        <v>285</v>
      </c>
      <c r="B49" s="377" t="s">
        <v>286</v>
      </c>
      <c r="C49" s="378"/>
      <c r="D49" s="109"/>
      <c r="E49" s="110"/>
      <c r="F49" s="100"/>
      <c r="G49" s="110"/>
      <c r="H49" s="100"/>
      <c r="I49" s="110"/>
      <c r="J49" s="100"/>
      <c r="K49" s="110"/>
      <c r="L49" s="100"/>
      <c r="M49" s="110"/>
      <c r="N49" s="101"/>
      <c r="P49" s="78" t="str">
        <f t="shared" si="0"/>
        <v>E2: Dep. Team leader (in accordance with ToR provisions/criteria)</v>
      </c>
    </row>
    <row r="50" spans="1:16" ht="10">
      <c r="A50" s="111" t="s">
        <v>287</v>
      </c>
      <c r="B50" s="395" t="s">
        <v>269</v>
      </c>
      <c r="C50" s="396"/>
      <c r="D50" s="86">
        <v>0.01</v>
      </c>
      <c r="E50" s="87"/>
      <c r="F50" s="88">
        <f t="shared" ref="F50:F56" si="5">$D50*E50*100</f>
        <v>0</v>
      </c>
      <c r="G50" s="87"/>
      <c r="H50" s="88">
        <f t="shared" ref="H50:H56" si="6">$D50*G50*100</f>
        <v>0</v>
      </c>
      <c r="I50" s="87"/>
      <c r="J50" s="88">
        <f t="shared" ref="J50:J56" si="7">$D50*I50*100</f>
        <v>0</v>
      </c>
      <c r="K50" s="87"/>
      <c r="L50" s="88">
        <f t="shared" ref="L50:L56" si="8">$D50*K50*100</f>
        <v>0</v>
      </c>
      <c r="M50" s="87"/>
      <c r="N50" s="89">
        <f t="shared" ref="N50:N56" si="9">$D50*M50*100</f>
        <v>0</v>
      </c>
      <c r="P50" s="90" t="str">
        <f t="shared" si="0"/>
        <v>- Qualifications</v>
      </c>
    </row>
    <row r="51" spans="1:16" ht="10">
      <c r="A51" s="111" t="s">
        <v>288</v>
      </c>
      <c r="B51" s="395" t="s">
        <v>271</v>
      </c>
      <c r="C51" s="396"/>
      <c r="D51" s="86">
        <v>0.02</v>
      </c>
      <c r="E51" s="87"/>
      <c r="F51" s="88">
        <f t="shared" si="5"/>
        <v>0</v>
      </c>
      <c r="G51" s="87"/>
      <c r="H51" s="88">
        <f t="shared" si="6"/>
        <v>0</v>
      </c>
      <c r="I51" s="87"/>
      <c r="J51" s="88">
        <f t="shared" si="7"/>
        <v>0</v>
      </c>
      <c r="K51" s="87"/>
      <c r="L51" s="88">
        <f t="shared" si="8"/>
        <v>0</v>
      </c>
      <c r="M51" s="87"/>
      <c r="N51" s="89">
        <f t="shared" si="9"/>
        <v>0</v>
      </c>
      <c r="P51" s="90" t="str">
        <f t="shared" si="0"/>
        <v>- Language</v>
      </c>
    </row>
    <row r="52" spans="1:16" ht="10">
      <c r="A52" s="85" t="s">
        <v>289</v>
      </c>
      <c r="B52" s="389" t="s">
        <v>273</v>
      </c>
      <c r="C52" s="390"/>
      <c r="D52" s="86">
        <v>0.02</v>
      </c>
      <c r="E52" s="87"/>
      <c r="F52" s="88">
        <f t="shared" si="5"/>
        <v>0</v>
      </c>
      <c r="G52" s="87"/>
      <c r="H52" s="88">
        <f t="shared" si="6"/>
        <v>0</v>
      </c>
      <c r="I52" s="87"/>
      <c r="J52" s="88">
        <f t="shared" si="7"/>
        <v>0</v>
      </c>
      <c r="K52" s="87"/>
      <c r="L52" s="88">
        <f t="shared" si="8"/>
        <v>0</v>
      </c>
      <c r="M52" s="87"/>
      <c r="N52" s="89">
        <f t="shared" si="9"/>
        <v>0</v>
      </c>
      <c r="P52" s="90" t="str">
        <f t="shared" si="0"/>
        <v>- General professional experience</v>
      </c>
    </row>
    <row r="53" spans="1:16" ht="10">
      <c r="A53" s="111" t="s">
        <v>290</v>
      </c>
      <c r="B53" s="389" t="s">
        <v>275</v>
      </c>
      <c r="C53" s="390"/>
      <c r="D53" s="86">
        <v>0</v>
      </c>
      <c r="E53" s="87"/>
      <c r="F53" s="88">
        <f t="shared" si="5"/>
        <v>0</v>
      </c>
      <c r="G53" s="87"/>
      <c r="H53" s="88">
        <f t="shared" si="6"/>
        <v>0</v>
      </c>
      <c r="I53" s="87"/>
      <c r="J53" s="88">
        <f t="shared" si="7"/>
        <v>0</v>
      </c>
      <c r="K53" s="87"/>
      <c r="L53" s="88">
        <f t="shared" si="8"/>
        <v>0</v>
      </c>
      <c r="M53" s="87"/>
      <c r="N53" s="89">
        <f t="shared" si="9"/>
        <v>0</v>
      </c>
      <c r="P53" s="90" t="str">
        <f t="shared" si="0"/>
        <v>- Specific professional experience</v>
      </c>
    </row>
    <row r="54" spans="1:16" ht="11.25" customHeight="1">
      <c r="A54" s="111" t="s">
        <v>291</v>
      </c>
      <c r="B54" s="395" t="s">
        <v>277</v>
      </c>
      <c r="C54" s="396"/>
      <c r="D54" s="86">
        <v>0.04</v>
      </c>
      <c r="E54" s="87"/>
      <c r="F54" s="88">
        <f t="shared" si="5"/>
        <v>0</v>
      </c>
      <c r="G54" s="87"/>
      <c r="H54" s="88">
        <f t="shared" si="6"/>
        <v>0</v>
      </c>
      <c r="I54" s="87"/>
      <c r="J54" s="88">
        <f t="shared" si="7"/>
        <v>0</v>
      </c>
      <c r="K54" s="87"/>
      <c r="L54" s="88">
        <f t="shared" si="8"/>
        <v>0</v>
      </c>
      <c r="M54" s="87"/>
      <c r="N54" s="89">
        <f t="shared" si="9"/>
        <v>0</v>
      </c>
      <c r="P54" s="90" t="str">
        <f t="shared" si="0"/>
        <v>- Leadership/management experience</v>
      </c>
    </row>
    <row r="55" spans="1:16" ht="10">
      <c r="A55" s="111" t="s">
        <v>292</v>
      </c>
      <c r="B55" s="389" t="s">
        <v>279</v>
      </c>
      <c r="C55" s="390"/>
      <c r="D55" s="86">
        <v>0.01</v>
      </c>
      <c r="E55" s="112"/>
      <c r="F55" s="88">
        <f t="shared" si="5"/>
        <v>0</v>
      </c>
      <c r="G55" s="87"/>
      <c r="H55" s="88">
        <f t="shared" si="6"/>
        <v>0</v>
      </c>
      <c r="I55" s="87"/>
      <c r="J55" s="88">
        <f t="shared" si="7"/>
        <v>0</v>
      </c>
      <c r="K55" s="87"/>
      <c r="L55" s="88">
        <f t="shared" si="8"/>
        <v>0</v>
      </c>
      <c r="M55" s="87"/>
      <c r="N55" s="89">
        <f t="shared" si="9"/>
        <v>0</v>
      </c>
      <c r="P55" s="90" t="str">
        <f t="shared" si="0"/>
        <v>- Regional experience</v>
      </c>
    </row>
    <row r="56" spans="1:16" ht="10">
      <c r="A56" s="111" t="s">
        <v>293</v>
      </c>
      <c r="B56" s="393" t="s">
        <v>281</v>
      </c>
      <c r="C56" s="394"/>
      <c r="D56" s="86">
        <v>0.04</v>
      </c>
      <c r="E56" s="87"/>
      <c r="F56" s="88">
        <f t="shared" si="5"/>
        <v>0</v>
      </c>
      <c r="G56" s="87"/>
      <c r="H56" s="88">
        <f t="shared" si="6"/>
        <v>0</v>
      </c>
      <c r="I56" s="87"/>
      <c r="J56" s="88">
        <f t="shared" si="7"/>
        <v>0</v>
      </c>
      <c r="K56" s="87"/>
      <c r="L56" s="88">
        <f t="shared" si="8"/>
        <v>0</v>
      </c>
      <c r="M56" s="87"/>
      <c r="N56" s="89">
        <f t="shared" si="9"/>
        <v>0</v>
      </c>
      <c r="P56" s="90" t="str">
        <f t="shared" si="0"/>
        <v>- Development cooperation experience</v>
      </c>
    </row>
    <row r="57" spans="1:16" ht="14.5">
      <c r="A57" s="111" t="s">
        <v>294</v>
      </c>
      <c r="B57" s="391" t="s">
        <v>283</v>
      </c>
      <c r="C57" s="392"/>
      <c r="D57" s="113">
        <v>0.01</v>
      </c>
      <c r="E57" s="114"/>
      <c r="F57" s="94">
        <f>$D57*E57*100</f>
        <v>0</v>
      </c>
      <c r="G57" s="114"/>
      <c r="H57" s="94">
        <f>$D57*G57*100</f>
        <v>0</v>
      </c>
      <c r="I57" s="114"/>
      <c r="J57" s="94">
        <f>$D57*I57*100</f>
        <v>0</v>
      </c>
      <c r="K57" s="114"/>
      <c r="L57" s="94">
        <f>$D57*K57*100</f>
        <v>0</v>
      </c>
      <c r="M57" s="114"/>
      <c r="N57" s="95">
        <f>$D57*M57*100</f>
        <v>0</v>
      </c>
      <c r="P57" s="90" t="str">
        <f t="shared" si="0"/>
        <v>- Other</v>
      </c>
    </row>
    <row r="58" spans="1:16" s="77" customFormat="1" ht="11.25" customHeight="1">
      <c r="A58" s="385" t="s">
        <v>295</v>
      </c>
      <c r="B58" s="385"/>
      <c r="C58" s="386"/>
      <c r="D58" s="96">
        <f>SUM(D50:D57)</f>
        <v>0.15</v>
      </c>
      <c r="E58" s="97"/>
      <c r="F58" s="98">
        <f>SUM(F50:F57)</f>
        <v>0</v>
      </c>
      <c r="G58" s="97"/>
      <c r="H58" s="98">
        <f>SUM(H50:H57)</f>
        <v>0</v>
      </c>
      <c r="I58" s="97"/>
      <c r="J58" s="98">
        <f>SUM(J50:J57)</f>
        <v>0</v>
      </c>
      <c r="K58" s="97"/>
      <c r="L58" s="98">
        <f>SUM(L50:L57)</f>
        <v>0</v>
      </c>
      <c r="M58" s="97"/>
      <c r="N58" s="99">
        <f>SUM(N50:N57)</f>
        <v>0</v>
      </c>
      <c r="P58" s="78" t="str">
        <f t="shared" si="0"/>
        <v>Interim total 2.2</v>
      </c>
    </row>
    <row r="59" spans="1:16" ht="11.25" customHeight="1">
      <c r="A59" s="79" t="s">
        <v>296</v>
      </c>
      <c r="B59" s="377" t="s">
        <v>297</v>
      </c>
      <c r="C59" s="378"/>
      <c r="D59" s="109"/>
      <c r="E59" s="110"/>
      <c r="F59" s="100"/>
      <c r="G59" s="110"/>
      <c r="H59" s="100"/>
      <c r="I59" s="110"/>
      <c r="J59" s="100"/>
      <c r="K59" s="110"/>
      <c r="L59" s="100"/>
      <c r="M59" s="110"/>
      <c r="N59" s="101"/>
      <c r="P59" s="78" t="str">
        <f t="shared" si="0"/>
        <v>E3: Tec. Supervisor (in accordance with ToR provisions/criteria)</v>
      </c>
    </row>
    <row r="60" spans="1:16" ht="10">
      <c r="A60" s="111" t="s">
        <v>298</v>
      </c>
      <c r="B60" s="395" t="s">
        <v>269</v>
      </c>
      <c r="C60" s="396"/>
      <c r="D60" s="86">
        <v>0.01</v>
      </c>
      <c r="E60" s="87"/>
      <c r="F60" s="88">
        <f t="shared" ref="F60:H66" si="10">$D60*E60*100</f>
        <v>0</v>
      </c>
      <c r="G60" s="87"/>
      <c r="H60" s="88">
        <f t="shared" si="10"/>
        <v>0</v>
      </c>
      <c r="I60" s="87"/>
      <c r="J60" s="88">
        <f t="shared" ref="J60:J66" si="11">$D60*I60*100</f>
        <v>0</v>
      </c>
      <c r="K60" s="87"/>
      <c r="L60" s="88">
        <f t="shared" ref="L60:L66" si="12">$D60*K60*100</f>
        <v>0</v>
      </c>
      <c r="M60" s="87"/>
      <c r="N60" s="89">
        <f t="shared" ref="N60:N66" si="13">$D60*M60*100</f>
        <v>0</v>
      </c>
      <c r="P60" s="90" t="str">
        <f t="shared" si="0"/>
        <v>- Qualifications</v>
      </c>
    </row>
    <row r="61" spans="1:16" ht="10">
      <c r="A61" s="111" t="s">
        <v>299</v>
      </c>
      <c r="B61" s="395" t="s">
        <v>271</v>
      </c>
      <c r="C61" s="396"/>
      <c r="D61" s="86">
        <v>0.01</v>
      </c>
      <c r="E61" s="87"/>
      <c r="F61" s="88">
        <f t="shared" si="10"/>
        <v>0</v>
      </c>
      <c r="G61" s="87"/>
      <c r="H61" s="88">
        <f t="shared" si="10"/>
        <v>0</v>
      </c>
      <c r="I61" s="87"/>
      <c r="J61" s="88">
        <f t="shared" si="11"/>
        <v>0</v>
      </c>
      <c r="K61" s="87"/>
      <c r="L61" s="88">
        <f t="shared" si="12"/>
        <v>0</v>
      </c>
      <c r="M61" s="87"/>
      <c r="N61" s="89">
        <f t="shared" si="13"/>
        <v>0</v>
      </c>
      <c r="P61" s="90" t="str">
        <f t="shared" si="0"/>
        <v>- Language</v>
      </c>
    </row>
    <row r="62" spans="1:16" ht="14.5">
      <c r="A62" s="85" t="s">
        <v>300</v>
      </c>
      <c r="B62" s="389" t="s">
        <v>273</v>
      </c>
      <c r="C62" s="390"/>
      <c r="D62" s="113">
        <v>0.01</v>
      </c>
      <c r="E62" s="87"/>
      <c r="F62" s="88">
        <f t="shared" si="10"/>
        <v>0</v>
      </c>
      <c r="G62" s="87"/>
      <c r="H62" s="88">
        <f t="shared" si="10"/>
        <v>0</v>
      </c>
      <c r="I62" s="87"/>
      <c r="J62" s="88">
        <f t="shared" si="11"/>
        <v>0</v>
      </c>
      <c r="K62" s="87"/>
      <c r="L62" s="88">
        <f t="shared" si="12"/>
        <v>0</v>
      </c>
      <c r="M62" s="87"/>
      <c r="N62" s="89">
        <f t="shared" si="13"/>
        <v>0</v>
      </c>
      <c r="P62" s="90" t="str">
        <f t="shared" si="0"/>
        <v>- General professional experience</v>
      </c>
    </row>
    <row r="63" spans="1:16" ht="10">
      <c r="A63" s="111" t="s">
        <v>301</v>
      </c>
      <c r="B63" s="389" t="s">
        <v>275</v>
      </c>
      <c r="C63" s="390"/>
      <c r="D63" s="86">
        <v>0.01</v>
      </c>
      <c r="E63" s="115"/>
      <c r="F63" s="88">
        <f t="shared" si="10"/>
        <v>0</v>
      </c>
      <c r="G63" s="87"/>
      <c r="H63" s="88">
        <f t="shared" si="10"/>
        <v>0</v>
      </c>
      <c r="I63" s="87"/>
      <c r="J63" s="88">
        <f t="shared" si="11"/>
        <v>0</v>
      </c>
      <c r="K63" s="87"/>
      <c r="L63" s="88">
        <f t="shared" si="12"/>
        <v>0</v>
      </c>
      <c r="M63" s="87"/>
      <c r="N63" s="89">
        <f t="shared" si="13"/>
        <v>0</v>
      </c>
      <c r="P63" s="90" t="str">
        <f t="shared" si="0"/>
        <v>- Specific professional experience</v>
      </c>
    </row>
    <row r="64" spans="1:16" ht="11.25" customHeight="1">
      <c r="A64" s="111" t="s">
        <v>302</v>
      </c>
      <c r="B64" s="395" t="s">
        <v>277</v>
      </c>
      <c r="C64" s="396"/>
      <c r="D64" s="86">
        <v>0</v>
      </c>
      <c r="E64" s="87"/>
      <c r="F64" s="88">
        <f t="shared" si="10"/>
        <v>0</v>
      </c>
      <c r="G64" s="87"/>
      <c r="H64" s="88">
        <f t="shared" si="10"/>
        <v>0</v>
      </c>
      <c r="I64" s="87"/>
      <c r="J64" s="88">
        <f t="shared" si="11"/>
        <v>0</v>
      </c>
      <c r="K64" s="87"/>
      <c r="L64" s="88">
        <f t="shared" si="12"/>
        <v>0</v>
      </c>
      <c r="M64" s="87"/>
      <c r="N64" s="89">
        <f t="shared" si="13"/>
        <v>0</v>
      </c>
      <c r="P64" s="90" t="str">
        <f t="shared" si="0"/>
        <v>- Leadership/management experience</v>
      </c>
    </row>
    <row r="65" spans="1:16" ht="10">
      <c r="A65" s="111" t="s">
        <v>303</v>
      </c>
      <c r="B65" s="389" t="s">
        <v>279</v>
      </c>
      <c r="C65" s="390"/>
      <c r="D65" s="86">
        <v>0</v>
      </c>
      <c r="E65" s="87"/>
      <c r="F65" s="88">
        <f t="shared" si="10"/>
        <v>0</v>
      </c>
      <c r="G65" s="87"/>
      <c r="H65" s="88">
        <f t="shared" si="10"/>
        <v>0</v>
      </c>
      <c r="I65" s="87"/>
      <c r="J65" s="88">
        <f t="shared" si="11"/>
        <v>0</v>
      </c>
      <c r="K65" s="87"/>
      <c r="L65" s="88">
        <f t="shared" si="12"/>
        <v>0</v>
      </c>
      <c r="M65" s="87"/>
      <c r="N65" s="89">
        <f t="shared" si="13"/>
        <v>0</v>
      </c>
      <c r="P65" s="90" t="str">
        <f t="shared" si="0"/>
        <v>- Regional experience</v>
      </c>
    </row>
    <row r="66" spans="1:16" ht="10">
      <c r="A66" s="111" t="s">
        <v>304</v>
      </c>
      <c r="B66" s="393" t="s">
        <v>281</v>
      </c>
      <c r="C66" s="394"/>
      <c r="D66" s="86">
        <v>0</v>
      </c>
      <c r="E66" s="87"/>
      <c r="F66" s="88">
        <f t="shared" si="10"/>
        <v>0</v>
      </c>
      <c r="G66" s="87"/>
      <c r="H66" s="88">
        <f t="shared" si="10"/>
        <v>0</v>
      </c>
      <c r="I66" s="87"/>
      <c r="J66" s="88">
        <f t="shared" si="11"/>
        <v>0</v>
      </c>
      <c r="K66" s="87"/>
      <c r="L66" s="88">
        <f t="shared" si="12"/>
        <v>0</v>
      </c>
      <c r="M66" s="87"/>
      <c r="N66" s="89">
        <f t="shared" si="13"/>
        <v>0</v>
      </c>
      <c r="P66" s="90" t="str">
        <f t="shared" si="0"/>
        <v>- Development cooperation experience</v>
      </c>
    </row>
    <row r="67" spans="1:16" ht="14.5">
      <c r="A67" s="111" t="s">
        <v>305</v>
      </c>
      <c r="B67" s="391" t="s">
        <v>283</v>
      </c>
      <c r="C67" s="392"/>
      <c r="D67" s="113">
        <v>0.05</v>
      </c>
      <c r="E67" s="114"/>
      <c r="F67" s="94">
        <f>$D67*E67*100</f>
        <v>0</v>
      </c>
      <c r="G67" s="114"/>
      <c r="H67" s="94">
        <f>$D67*G67*100</f>
        <v>0</v>
      </c>
      <c r="I67" s="114"/>
      <c r="J67" s="94">
        <f>$D67*I67*100</f>
        <v>0</v>
      </c>
      <c r="K67" s="114"/>
      <c r="L67" s="94">
        <f>$D67*K67*100</f>
        <v>0</v>
      </c>
      <c r="M67" s="114"/>
      <c r="N67" s="95">
        <f>$D67*M67*100</f>
        <v>0</v>
      </c>
      <c r="P67" s="90" t="str">
        <f t="shared" si="0"/>
        <v>- Other</v>
      </c>
    </row>
    <row r="68" spans="1:16" ht="11.25" customHeight="1" outlineLevel="1">
      <c r="A68" s="385" t="s">
        <v>306</v>
      </c>
      <c r="B68" s="385"/>
      <c r="C68" s="386"/>
      <c r="D68" s="96">
        <f>SUM(D60:D67)</f>
        <v>0.09</v>
      </c>
      <c r="E68" s="97"/>
      <c r="F68" s="98">
        <f>SUM(F60:F67)</f>
        <v>0</v>
      </c>
      <c r="G68" s="97"/>
      <c r="H68" s="98">
        <f>SUM(H60:H67)</f>
        <v>0</v>
      </c>
      <c r="I68" s="97"/>
      <c r="J68" s="98">
        <f>SUM(J60:J67)</f>
        <v>0</v>
      </c>
      <c r="K68" s="97"/>
      <c r="L68" s="98">
        <f>SUM(L60:L67)</f>
        <v>0</v>
      </c>
      <c r="M68" s="97"/>
      <c r="N68" s="99">
        <f>SUM(N60:N67)</f>
        <v>0</v>
      </c>
      <c r="P68" s="78" t="str">
        <f t="shared" si="0"/>
        <v>Interim total 2.3</v>
      </c>
    </row>
    <row r="69" spans="1:16" ht="11.25" customHeight="1">
      <c r="A69" s="79" t="s">
        <v>307</v>
      </c>
      <c r="B69" s="377" t="s">
        <v>308</v>
      </c>
      <c r="C69" s="378"/>
      <c r="D69" s="109"/>
      <c r="E69" s="110"/>
      <c r="F69" s="100"/>
      <c r="G69" s="110"/>
      <c r="H69" s="100"/>
      <c r="I69" s="110"/>
      <c r="J69" s="100"/>
      <c r="K69" s="110"/>
      <c r="L69" s="100"/>
      <c r="M69" s="110"/>
      <c r="N69" s="101"/>
      <c r="P69" s="78" t="str">
        <f t="shared" si="0"/>
        <v>E4: HVAC (in accordance with ToR provisions/criteria)</v>
      </c>
    </row>
    <row r="70" spans="1:16" ht="10">
      <c r="A70" s="111" t="s">
        <v>309</v>
      </c>
      <c r="B70" s="395" t="s">
        <v>269</v>
      </c>
      <c r="C70" s="396"/>
      <c r="D70" s="86">
        <v>0.01</v>
      </c>
      <c r="E70" s="87"/>
      <c r="F70" s="88">
        <f t="shared" ref="F70:H76" si="14">$D70*E70*100</f>
        <v>0</v>
      </c>
      <c r="G70" s="87"/>
      <c r="H70" s="88">
        <f t="shared" si="14"/>
        <v>0</v>
      </c>
      <c r="I70" s="87"/>
      <c r="J70" s="88">
        <f t="shared" ref="J70:J76" si="15">$D70*I70*100</f>
        <v>0</v>
      </c>
      <c r="K70" s="87"/>
      <c r="L70" s="88">
        <f t="shared" ref="L70:L76" si="16">$D70*K70*100</f>
        <v>0</v>
      </c>
      <c r="M70" s="87"/>
      <c r="N70" s="89">
        <f t="shared" ref="N70:N76" si="17">$D70*M70*100</f>
        <v>0</v>
      </c>
      <c r="P70" s="90" t="str">
        <f t="shared" si="0"/>
        <v>- Qualifications</v>
      </c>
    </row>
    <row r="71" spans="1:16" ht="10">
      <c r="A71" s="111" t="s">
        <v>310</v>
      </c>
      <c r="B71" s="395" t="s">
        <v>271</v>
      </c>
      <c r="C71" s="396"/>
      <c r="D71" s="86">
        <v>0.01</v>
      </c>
      <c r="E71" s="87"/>
      <c r="F71" s="88">
        <f t="shared" si="14"/>
        <v>0</v>
      </c>
      <c r="G71" s="87"/>
      <c r="H71" s="88">
        <f t="shared" si="14"/>
        <v>0</v>
      </c>
      <c r="I71" s="87"/>
      <c r="J71" s="88">
        <f t="shared" si="15"/>
        <v>0</v>
      </c>
      <c r="K71" s="87"/>
      <c r="L71" s="88">
        <f t="shared" si="16"/>
        <v>0</v>
      </c>
      <c r="M71" s="87"/>
      <c r="N71" s="89">
        <f t="shared" si="17"/>
        <v>0</v>
      </c>
      <c r="P71" s="90" t="str">
        <f t="shared" si="0"/>
        <v>- Language</v>
      </c>
    </row>
    <row r="72" spans="1:16" ht="14.5">
      <c r="A72" s="111" t="s">
        <v>311</v>
      </c>
      <c r="B72" s="389" t="s">
        <v>273</v>
      </c>
      <c r="C72" s="390"/>
      <c r="D72" s="113">
        <v>0.01</v>
      </c>
      <c r="E72" s="87"/>
      <c r="F72" s="88">
        <f t="shared" si="14"/>
        <v>0</v>
      </c>
      <c r="G72" s="87"/>
      <c r="H72" s="88">
        <f t="shared" si="14"/>
        <v>0</v>
      </c>
      <c r="I72" s="87"/>
      <c r="J72" s="88">
        <f t="shared" si="15"/>
        <v>0</v>
      </c>
      <c r="K72" s="87"/>
      <c r="L72" s="88">
        <f t="shared" si="16"/>
        <v>0</v>
      </c>
      <c r="M72" s="87"/>
      <c r="N72" s="89">
        <f t="shared" si="17"/>
        <v>0</v>
      </c>
      <c r="P72" s="90" t="str">
        <f t="shared" si="0"/>
        <v>- General professional experience</v>
      </c>
    </row>
    <row r="73" spans="1:16" ht="10">
      <c r="A73" s="111" t="s">
        <v>312</v>
      </c>
      <c r="B73" s="389" t="s">
        <v>275</v>
      </c>
      <c r="C73" s="390"/>
      <c r="D73" s="86">
        <v>0.03</v>
      </c>
      <c r="E73" s="87"/>
      <c r="F73" s="88">
        <f t="shared" si="14"/>
        <v>0</v>
      </c>
      <c r="G73" s="87"/>
      <c r="H73" s="88">
        <f t="shared" si="14"/>
        <v>0</v>
      </c>
      <c r="I73" s="87"/>
      <c r="J73" s="88">
        <f t="shared" si="15"/>
        <v>0</v>
      </c>
      <c r="K73" s="87"/>
      <c r="L73" s="88">
        <f t="shared" si="16"/>
        <v>0</v>
      </c>
      <c r="M73" s="87"/>
      <c r="N73" s="89">
        <f t="shared" si="17"/>
        <v>0</v>
      </c>
      <c r="P73" s="90" t="str">
        <f t="shared" si="0"/>
        <v>- Specific professional experience</v>
      </c>
    </row>
    <row r="74" spans="1:16" ht="11.25" customHeight="1">
      <c r="A74" s="111" t="s">
        <v>313</v>
      </c>
      <c r="B74" s="395" t="s">
        <v>277</v>
      </c>
      <c r="C74" s="396"/>
      <c r="D74" s="86">
        <v>0</v>
      </c>
      <c r="E74" s="87"/>
      <c r="F74" s="88">
        <f t="shared" si="14"/>
        <v>0</v>
      </c>
      <c r="G74" s="87"/>
      <c r="H74" s="88">
        <f t="shared" si="14"/>
        <v>0</v>
      </c>
      <c r="I74" s="87"/>
      <c r="J74" s="88">
        <f t="shared" si="15"/>
        <v>0</v>
      </c>
      <c r="K74" s="87"/>
      <c r="L74" s="88">
        <f t="shared" si="16"/>
        <v>0</v>
      </c>
      <c r="M74" s="87"/>
      <c r="N74" s="89">
        <f t="shared" si="17"/>
        <v>0</v>
      </c>
      <c r="P74" s="90" t="str">
        <f t="shared" si="0"/>
        <v>- Leadership/management experience</v>
      </c>
    </row>
    <row r="75" spans="1:16" ht="10">
      <c r="A75" s="111" t="s">
        <v>314</v>
      </c>
      <c r="B75" s="389" t="s">
        <v>279</v>
      </c>
      <c r="C75" s="390"/>
      <c r="D75" s="86">
        <v>0.01</v>
      </c>
      <c r="E75" s="87"/>
      <c r="F75" s="88">
        <f t="shared" si="14"/>
        <v>0</v>
      </c>
      <c r="G75" s="87"/>
      <c r="H75" s="88">
        <f t="shared" si="14"/>
        <v>0</v>
      </c>
      <c r="I75" s="87"/>
      <c r="J75" s="88">
        <f t="shared" si="15"/>
        <v>0</v>
      </c>
      <c r="K75" s="87"/>
      <c r="L75" s="88">
        <f t="shared" si="16"/>
        <v>0</v>
      </c>
      <c r="M75" s="87"/>
      <c r="N75" s="89">
        <f t="shared" si="17"/>
        <v>0</v>
      </c>
      <c r="P75" s="90" t="str">
        <f t="shared" si="0"/>
        <v>- Regional experience</v>
      </c>
    </row>
    <row r="76" spans="1:16" ht="10">
      <c r="A76" s="111" t="s">
        <v>315</v>
      </c>
      <c r="B76" s="393" t="s">
        <v>281</v>
      </c>
      <c r="C76" s="394"/>
      <c r="D76" s="86">
        <v>0</v>
      </c>
      <c r="E76" s="87"/>
      <c r="F76" s="88">
        <f t="shared" si="14"/>
        <v>0</v>
      </c>
      <c r="G76" s="87"/>
      <c r="H76" s="88">
        <f t="shared" si="14"/>
        <v>0</v>
      </c>
      <c r="I76" s="87"/>
      <c r="J76" s="88">
        <f t="shared" si="15"/>
        <v>0</v>
      </c>
      <c r="K76" s="87"/>
      <c r="L76" s="88">
        <f t="shared" si="16"/>
        <v>0</v>
      </c>
      <c r="M76" s="87"/>
      <c r="N76" s="89">
        <f t="shared" si="17"/>
        <v>0</v>
      </c>
      <c r="P76" s="90" t="str">
        <f t="shared" si="0"/>
        <v>- Development cooperation experience</v>
      </c>
    </row>
    <row r="77" spans="1:16" ht="14.5">
      <c r="A77" s="111" t="s">
        <v>316</v>
      </c>
      <c r="B77" s="391" t="s">
        <v>283</v>
      </c>
      <c r="C77" s="392"/>
      <c r="D77" s="113">
        <v>0.02</v>
      </c>
      <c r="E77" s="114"/>
      <c r="F77" s="94">
        <f>$D77*E77*100</f>
        <v>0</v>
      </c>
      <c r="G77" s="114"/>
      <c r="H77" s="94">
        <f>$D77*G77*100</f>
        <v>0</v>
      </c>
      <c r="I77" s="114"/>
      <c r="J77" s="94">
        <f>$D77*I77*100</f>
        <v>0</v>
      </c>
      <c r="K77" s="114"/>
      <c r="L77" s="94">
        <f>$D77*K77*100</f>
        <v>0</v>
      </c>
      <c r="M77" s="114"/>
      <c r="N77" s="95">
        <f>$D77*M77*100</f>
        <v>0</v>
      </c>
      <c r="P77" s="90" t="str">
        <f t="shared" si="0"/>
        <v>- Other</v>
      </c>
    </row>
    <row r="78" spans="1:16" ht="11.25" customHeight="1" outlineLevel="1">
      <c r="A78" s="385" t="s">
        <v>317</v>
      </c>
      <c r="B78" s="385"/>
      <c r="C78" s="386"/>
      <c r="D78" s="96">
        <f>SUM(D70:D77)</f>
        <v>0.09</v>
      </c>
      <c r="E78" s="97"/>
      <c r="F78" s="98">
        <f>SUM(F70:F77)</f>
        <v>0</v>
      </c>
      <c r="G78" s="97"/>
      <c r="H78" s="98">
        <f>SUM(H70:H77)</f>
        <v>0</v>
      </c>
      <c r="I78" s="97"/>
      <c r="J78" s="98">
        <f>SUM(J70:J77)</f>
        <v>0</v>
      </c>
      <c r="K78" s="97"/>
      <c r="L78" s="98">
        <f>SUM(L70:L77)</f>
        <v>0</v>
      </c>
      <c r="M78" s="97"/>
      <c r="N78" s="99">
        <f>SUM(N70:N77)</f>
        <v>0</v>
      </c>
      <c r="P78" s="78" t="str">
        <f t="shared" si="0"/>
        <v>Interim total 2.4</v>
      </c>
    </row>
    <row r="79" spans="1:16" ht="11.25" customHeight="1">
      <c r="A79" s="79" t="s">
        <v>318</v>
      </c>
      <c r="B79" s="377" t="s">
        <v>319</v>
      </c>
      <c r="C79" s="378"/>
      <c r="D79" s="109"/>
      <c r="E79" s="110"/>
      <c r="F79" s="100"/>
      <c r="G79" s="110"/>
      <c r="H79" s="100"/>
      <c r="I79" s="110"/>
      <c r="J79" s="100"/>
      <c r="K79" s="110"/>
      <c r="L79" s="100"/>
      <c r="M79" s="110"/>
      <c r="N79" s="101"/>
      <c r="P79" s="78" t="str">
        <f t="shared" si="0"/>
        <v>E5: Water &amp; Sewage (in accordance with ToR provisions/criteria)</v>
      </c>
    </row>
    <row r="80" spans="1:16" ht="10">
      <c r="A80" s="111" t="s">
        <v>320</v>
      </c>
      <c r="B80" s="395" t="s">
        <v>269</v>
      </c>
      <c r="C80" s="396"/>
      <c r="D80" s="86">
        <v>0.01</v>
      </c>
      <c r="E80" s="87"/>
      <c r="F80" s="88">
        <f t="shared" ref="F80:H86" si="18">$D80*E80*100</f>
        <v>0</v>
      </c>
      <c r="G80" s="87"/>
      <c r="H80" s="88">
        <f t="shared" si="18"/>
        <v>0</v>
      </c>
      <c r="I80" s="87"/>
      <c r="J80" s="88">
        <f t="shared" ref="J80:J86" si="19">$D80*I80*100</f>
        <v>0</v>
      </c>
      <c r="K80" s="87"/>
      <c r="L80" s="88">
        <f t="shared" ref="L80:L86" si="20">$D80*K80*100</f>
        <v>0</v>
      </c>
      <c r="M80" s="87"/>
      <c r="N80" s="89">
        <f t="shared" ref="N80:N86" si="21">$D80*M80*100</f>
        <v>0</v>
      </c>
      <c r="P80" s="90" t="str">
        <f t="shared" si="0"/>
        <v>- Qualifications</v>
      </c>
    </row>
    <row r="81" spans="1:16" ht="10">
      <c r="A81" s="111" t="s">
        <v>321</v>
      </c>
      <c r="B81" s="395" t="s">
        <v>271</v>
      </c>
      <c r="C81" s="396"/>
      <c r="D81" s="86">
        <v>0.01</v>
      </c>
      <c r="E81" s="87"/>
      <c r="F81" s="88">
        <f t="shared" si="18"/>
        <v>0</v>
      </c>
      <c r="G81" s="87"/>
      <c r="H81" s="88">
        <f t="shared" si="18"/>
        <v>0</v>
      </c>
      <c r="I81" s="87"/>
      <c r="J81" s="88">
        <f t="shared" si="19"/>
        <v>0</v>
      </c>
      <c r="K81" s="87"/>
      <c r="L81" s="88">
        <f t="shared" si="20"/>
        <v>0</v>
      </c>
      <c r="M81" s="87"/>
      <c r="N81" s="89">
        <f t="shared" si="21"/>
        <v>0</v>
      </c>
      <c r="P81" s="90" t="str">
        <f t="shared" si="0"/>
        <v>- Language</v>
      </c>
    </row>
    <row r="82" spans="1:16" ht="14.5">
      <c r="A82" s="111" t="s">
        <v>322</v>
      </c>
      <c r="B82" s="389" t="s">
        <v>273</v>
      </c>
      <c r="C82" s="390"/>
      <c r="D82" s="113">
        <v>0.01</v>
      </c>
      <c r="E82" s="87"/>
      <c r="F82" s="88">
        <f t="shared" si="18"/>
        <v>0</v>
      </c>
      <c r="G82" s="87"/>
      <c r="H82" s="88">
        <f t="shared" si="18"/>
        <v>0</v>
      </c>
      <c r="I82" s="87"/>
      <c r="J82" s="88">
        <f t="shared" si="19"/>
        <v>0</v>
      </c>
      <c r="K82" s="87"/>
      <c r="L82" s="88">
        <f t="shared" si="20"/>
        <v>0</v>
      </c>
      <c r="M82" s="87"/>
      <c r="N82" s="89">
        <f t="shared" si="21"/>
        <v>0</v>
      </c>
      <c r="P82" s="90" t="str">
        <f t="shared" si="0"/>
        <v>- General professional experience</v>
      </c>
    </row>
    <row r="83" spans="1:16" ht="10">
      <c r="A83" s="111" t="s">
        <v>323</v>
      </c>
      <c r="B83" s="389" t="s">
        <v>275</v>
      </c>
      <c r="C83" s="390"/>
      <c r="D83" s="86">
        <v>0.03</v>
      </c>
      <c r="E83" s="87"/>
      <c r="F83" s="88">
        <f t="shared" si="18"/>
        <v>0</v>
      </c>
      <c r="G83" s="87"/>
      <c r="H83" s="88">
        <f t="shared" si="18"/>
        <v>0</v>
      </c>
      <c r="I83" s="87"/>
      <c r="J83" s="88">
        <f t="shared" si="19"/>
        <v>0</v>
      </c>
      <c r="K83" s="87"/>
      <c r="L83" s="88">
        <f t="shared" si="20"/>
        <v>0</v>
      </c>
      <c r="M83" s="87"/>
      <c r="N83" s="89">
        <f t="shared" si="21"/>
        <v>0</v>
      </c>
      <c r="P83" s="90" t="str">
        <f t="shared" si="0"/>
        <v>- Specific professional experience</v>
      </c>
    </row>
    <row r="84" spans="1:16" ht="11.25" customHeight="1">
      <c r="A84" s="111" t="s">
        <v>324</v>
      </c>
      <c r="B84" s="395" t="s">
        <v>277</v>
      </c>
      <c r="C84" s="396"/>
      <c r="D84" s="86">
        <v>0</v>
      </c>
      <c r="E84" s="87"/>
      <c r="F84" s="88">
        <f t="shared" si="18"/>
        <v>0</v>
      </c>
      <c r="G84" s="87"/>
      <c r="H84" s="88">
        <f t="shared" si="18"/>
        <v>0</v>
      </c>
      <c r="I84" s="87"/>
      <c r="J84" s="88">
        <f t="shared" si="19"/>
        <v>0</v>
      </c>
      <c r="K84" s="87"/>
      <c r="L84" s="88">
        <f t="shared" si="20"/>
        <v>0</v>
      </c>
      <c r="M84" s="87"/>
      <c r="N84" s="89">
        <f t="shared" si="21"/>
        <v>0</v>
      </c>
      <c r="P84" s="90" t="str">
        <f t="shared" si="0"/>
        <v>- Leadership/management experience</v>
      </c>
    </row>
    <row r="85" spans="1:16" ht="10">
      <c r="A85" s="111" t="s">
        <v>325</v>
      </c>
      <c r="B85" s="389" t="s">
        <v>279</v>
      </c>
      <c r="C85" s="390"/>
      <c r="D85" s="86">
        <v>0.01</v>
      </c>
      <c r="E85" s="87"/>
      <c r="F85" s="88">
        <f t="shared" si="18"/>
        <v>0</v>
      </c>
      <c r="G85" s="87"/>
      <c r="H85" s="88">
        <f t="shared" si="18"/>
        <v>0</v>
      </c>
      <c r="I85" s="87"/>
      <c r="J85" s="88">
        <f t="shared" si="19"/>
        <v>0</v>
      </c>
      <c r="K85" s="87"/>
      <c r="L85" s="88">
        <f t="shared" si="20"/>
        <v>0</v>
      </c>
      <c r="M85" s="87"/>
      <c r="N85" s="89">
        <f t="shared" si="21"/>
        <v>0</v>
      </c>
      <c r="P85" s="90" t="str">
        <f t="shared" ref="P85:P146" si="22">IF(ISBLANK(B85),A85,B85)</f>
        <v>- Regional experience</v>
      </c>
    </row>
    <row r="86" spans="1:16" ht="10">
      <c r="A86" s="111" t="s">
        <v>326</v>
      </c>
      <c r="B86" s="393" t="s">
        <v>281</v>
      </c>
      <c r="C86" s="394"/>
      <c r="D86" s="86">
        <v>0</v>
      </c>
      <c r="E86" s="87"/>
      <c r="F86" s="88">
        <f t="shared" si="18"/>
        <v>0</v>
      </c>
      <c r="G86" s="87"/>
      <c r="H86" s="88">
        <f t="shared" si="18"/>
        <v>0</v>
      </c>
      <c r="I86" s="87"/>
      <c r="J86" s="88">
        <f t="shared" si="19"/>
        <v>0</v>
      </c>
      <c r="K86" s="87"/>
      <c r="L86" s="88">
        <f t="shared" si="20"/>
        <v>0</v>
      </c>
      <c r="M86" s="87"/>
      <c r="N86" s="89">
        <f t="shared" si="21"/>
        <v>0</v>
      </c>
      <c r="P86" s="90" t="str">
        <f t="shared" si="22"/>
        <v>- Development cooperation experience</v>
      </c>
    </row>
    <row r="87" spans="1:16" ht="14.5">
      <c r="A87" s="111" t="s">
        <v>327</v>
      </c>
      <c r="B87" s="391" t="s">
        <v>283</v>
      </c>
      <c r="C87" s="392"/>
      <c r="D87" s="113">
        <v>0.02</v>
      </c>
      <c r="E87" s="114"/>
      <c r="F87" s="94">
        <f>$D87*E87*100</f>
        <v>0</v>
      </c>
      <c r="G87" s="114"/>
      <c r="H87" s="94">
        <f>$D87*G87*100</f>
        <v>0</v>
      </c>
      <c r="I87" s="114"/>
      <c r="J87" s="94">
        <f>$D87*I87*100</f>
        <v>0</v>
      </c>
      <c r="K87" s="114"/>
      <c r="L87" s="94">
        <f>$D87*K87*100</f>
        <v>0</v>
      </c>
      <c r="M87" s="114"/>
      <c r="N87" s="95">
        <f>$D87*M87*100</f>
        <v>0</v>
      </c>
      <c r="P87" s="90" t="str">
        <f t="shared" si="22"/>
        <v>- Other</v>
      </c>
    </row>
    <row r="88" spans="1:16" ht="11.25" customHeight="1" outlineLevel="1">
      <c r="A88" s="385" t="s">
        <v>328</v>
      </c>
      <c r="B88" s="385"/>
      <c r="C88" s="386"/>
      <c r="D88" s="96">
        <f>SUM(D80:D87)</f>
        <v>0.09</v>
      </c>
      <c r="E88" s="97"/>
      <c r="F88" s="98">
        <f>SUM(F80:F87)</f>
        <v>0</v>
      </c>
      <c r="G88" s="97"/>
      <c r="H88" s="98">
        <f>SUM(H80:H87)</f>
        <v>0</v>
      </c>
      <c r="I88" s="97"/>
      <c r="J88" s="98">
        <f>SUM(J80:J87)</f>
        <v>0</v>
      </c>
      <c r="K88" s="97"/>
      <c r="L88" s="98">
        <f>SUM(L80:L87)</f>
        <v>0</v>
      </c>
      <c r="M88" s="97"/>
      <c r="N88" s="99">
        <f>SUM(N80:N87)</f>
        <v>0</v>
      </c>
      <c r="P88" s="78" t="str">
        <f t="shared" si="22"/>
        <v>Interim total 2.5</v>
      </c>
    </row>
    <row r="89" spans="1:16" ht="11.25" customHeight="1">
      <c r="A89" s="79" t="s">
        <v>329</v>
      </c>
      <c r="B89" s="377" t="s">
        <v>330</v>
      </c>
      <c r="C89" s="378"/>
      <c r="D89" s="109"/>
      <c r="E89" s="110"/>
      <c r="F89" s="100"/>
      <c r="G89" s="110"/>
      <c r="H89" s="100"/>
      <c r="I89" s="110"/>
      <c r="J89" s="100"/>
      <c r="K89" s="110"/>
      <c r="L89" s="100"/>
      <c r="M89" s="110"/>
      <c r="N89" s="101"/>
      <c r="P89" s="78" t="str">
        <f t="shared" si="22"/>
        <v>E6: Elec. Engineer (in accordance with ToR provisions/criteria)</v>
      </c>
    </row>
    <row r="90" spans="1:16" ht="10">
      <c r="A90" s="111" t="s">
        <v>331</v>
      </c>
      <c r="B90" s="395" t="s">
        <v>269</v>
      </c>
      <c r="C90" s="396"/>
      <c r="D90" s="86">
        <v>0.01</v>
      </c>
      <c r="E90" s="87"/>
      <c r="F90" s="88">
        <f t="shared" ref="F90:H96" si="23">$D90*E90*100</f>
        <v>0</v>
      </c>
      <c r="G90" s="87"/>
      <c r="H90" s="88">
        <f t="shared" si="23"/>
        <v>0</v>
      </c>
      <c r="I90" s="87"/>
      <c r="J90" s="88">
        <f t="shared" ref="J90:J96" si="24">$D90*I90*100</f>
        <v>0</v>
      </c>
      <c r="K90" s="87"/>
      <c r="L90" s="88">
        <f t="shared" ref="L90:L96" si="25">$D90*K90*100</f>
        <v>0</v>
      </c>
      <c r="M90" s="87"/>
      <c r="N90" s="89">
        <f t="shared" ref="N90:N96" si="26">$D90*M90*100</f>
        <v>0</v>
      </c>
      <c r="P90" s="90" t="str">
        <f t="shared" si="22"/>
        <v>- Qualifications</v>
      </c>
    </row>
    <row r="91" spans="1:16" ht="10">
      <c r="A91" s="111" t="s">
        <v>332</v>
      </c>
      <c r="B91" s="395" t="s">
        <v>271</v>
      </c>
      <c r="C91" s="396"/>
      <c r="D91" s="86">
        <v>0.01</v>
      </c>
      <c r="E91" s="87"/>
      <c r="F91" s="88">
        <f t="shared" si="23"/>
        <v>0</v>
      </c>
      <c r="G91" s="87"/>
      <c r="H91" s="88">
        <f t="shared" si="23"/>
        <v>0</v>
      </c>
      <c r="I91" s="87"/>
      <c r="J91" s="88">
        <f t="shared" si="24"/>
        <v>0</v>
      </c>
      <c r="K91" s="87"/>
      <c r="L91" s="88">
        <f t="shared" si="25"/>
        <v>0</v>
      </c>
      <c r="M91" s="87"/>
      <c r="N91" s="89">
        <f t="shared" si="26"/>
        <v>0</v>
      </c>
      <c r="P91" s="90" t="str">
        <f t="shared" si="22"/>
        <v>- Language</v>
      </c>
    </row>
    <row r="92" spans="1:16" ht="14.5">
      <c r="A92" s="111" t="s">
        <v>333</v>
      </c>
      <c r="B92" s="389" t="s">
        <v>273</v>
      </c>
      <c r="C92" s="390"/>
      <c r="D92" s="113">
        <v>0.01</v>
      </c>
      <c r="E92" s="87"/>
      <c r="F92" s="88">
        <f t="shared" si="23"/>
        <v>0</v>
      </c>
      <c r="G92" s="87"/>
      <c r="H92" s="88">
        <f t="shared" si="23"/>
        <v>0</v>
      </c>
      <c r="I92" s="87"/>
      <c r="J92" s="88">
        <f t="shared" si="24"/>
        <v>0</v>
      </c>
      <c r="K92" s="87"/>
      <c r="L92" s="88">
        <f t="shared" si="25"/>
        <v>0</v>
      </c>
      <c r="M92" s="87"/>
      <c r="N92" s="89">
        <f t="shared" si="26"/>
        <v>0</v>
      </c>
      <c r="P92" s="90" t="str">
        <f t="shared" si="22"/>
        <v>- General professional experience</v>
      </c>
    </row>
    <row r="93" spans="1:16" ht="10">
      <c r="A93" s="111" t="s">
        <v>334</v>
      </c>
      <c r="B93" s="389" t="s">
        <v>275</v>
      </c>
      <c r="C93" s="390"/>
      <c r="D93" s="86">
        <v>0.03</v>
      </c>
      <c r="E93" s="87"/>
      <c r="F93" s="88">
        <f t="shared" si="23"/>
        <v>0</v>
      </c>
      <c r="G93" s="87"/>
      <c r="H93" s="88">
        <f t="shared" si="23"/>
        <v>0</v>
      </c>
      <c r="I93" s="87"/>
      <c r="J93" s="88">
        <f t="shared" si="24"/>
        <v>0</v>
      </c>
      <c r="K93" s="87"/>
      <c r="L93" s="88">
        <f t="shared" si="25"/>
        <v>0</v>
      </c>
      <c r="M93" s="87"/>
      <c r="N93" s="89">
        <f t="shared" si="26"/>
        <v>0</v>
      </c>
      <c r="P93" s="90" t="str">
        <f t="shared" si="22"/>
        <v>- Specific professional experience</v>
      </c>
    </row>
    <row r="94" spans="1:16" ht="11.25" customHeight="1">
      <c r="A94" s="111" t="s">
        <v>335</v>
      </c>
      <c r="B94" s="395" t="s">
        <v>277</v>
      </c>
      <c r="C94" s="396"/>
      <c r="D94" s="86">
        <v>0</v>
      </c>
      <c r="E94" s="87"/>
      <c r="F94" s="88">
        <f t="shared" si="23"/>
        <v>0</v>
      </c>
      <c r="G94" s="87"/>
      <c r="H94" s="88">
        <f t="shared" si="23"/>
        <v>0</v>
      </c>
      <c r="I94" s="87"/>
      <c r="J94" s="88">
        <f t="shared" si="24"/>
        <v>0</v>
      </c>
      <c r="K94" s="87"/>
      <c r="L94" s="88">
        <f t="shared" si="25"/>
        <v>0</v>
      </c>
      <c r="M94" s="87"/>
      <c r="N94" s="89">
        <f t="shared" si="26"/>
        <v>0</v>
      </c>
      <c r="P94" s="90" t="str">
        <f t="shared" si="22"/>
        <v>- Leadership/management experience</v>
      </c>
    </row>
    <row r="95" spans="1:16" ht="10">
      <c r="A95" s="111" t="s">
        <v>336</v>
      </c>
      <c r="B95" s="389" t="s">
        <v>279</v>
      </c>
      <c r="C95" s="390"/>
      <c r="D95" s="86">
        <v>0.01</v>
      </c>
      <c r="E95" s="87"/>
      <c r="F95" s="88">
        <f t="shared" si="23"/>
        <v>0</v>
      </c>
      <c r="G95" s="87"/>
      <c r="H95" s="88">
        <f t="shared" si="23"/>
        <v>0</v>
      </c>
      <c r="I95" s="87"/>
      <c r="J95" s="88">
        <f t="shared" si="24"/>
        <v>0</v>
      </c>
      <c r="K95" s="87"/>
      <c r="L95" s="88">
        <f t="shared" si="25"/>
        <v>0</v>
      </c>
      <c r="M95" s="87"/>
      <c r="N95" s="89">
        <f t="shared" si="26"/>
        <v>0</v>
      </c>
      <c r="P95" s="90" t="str">
        <f t="shared" si="22"/>
        <v>- Regional experience</v>
      </c>
    </row>
    <row r="96" spans="1:16" ht="10">
      <c r="A96" s="111" t="s">
        <v>337</v>
      </c>
      <c r="B96" s="393" t="s">
        <v>281</v>
      </c>
      <c r="C96" s="394"/>
      <c r="D96" s="86">
        <v>0</v>
      </c>
      <c r="E96" s="87"/>
      <c r="F96" s="88">
        <f t="shared" si="23"/>
        <v>0</v>
      </c>
      <c r="G96" s="87"/>
      <c r="H96" s="88">
        <f t="shared" si="23"/>
        <v>0</v>
      </c>
      <c r="I96" s="87"/>
      <c r="J96" s="88">
        <f t="shared" si="24"/>
        <v>0</v>
      </c>
      <c r="K96" s="87"/>
      <c r="L96" s="88">
        <f t="shared" si="25"/>
        <v>0</v>
      </c>
      <c r="M96" s="87"/>
      <c r="N96" s="89">
        <f t="shared" si="26"/>
        <v>0</v>
      </c>
      <c r="P96" s="90" t="str">
        <f t="shared" si="22"/>
        <v>- Development cooperation experience</v>
      </c>
    </row>
    <row r="97" spans="1:16" ht="14.5">
      <c r="A97" s="111" t="s">
        <v>338</v>
      </c>
      <c r="B97" s="391" t="s">
        <v>283</v>
      </c>
      <c r="C97" s="392"/>
      <c r="D97" s="113">
        <v>0.02</v>
      </c>
      <c r="E97" s="114"/>
      <c r="F97" s="94">
        <f>$D97*E97*100</f>
        <v>0</v>
      </c>
      <c r="G97" s="114"/>
      <c r="H97" s="94">
        <f>$D97*G97*100</f>
        <v>0</v>
      </c>
      <c r="I97" s="114"/>
      <c r="J97" s="94">
        <f>$D97*I97*100</f>
        <v>0</v>
      </c>
      <c r="K97" s="114"/>
      <c r="L97" s="94">
        <f>$D97*K97*100</f>
        <v>0</v>
      </c>
      <c r="M97" s="114"/>
      <c r="N97" s="95">
        <f>$D97*M97*100</f>
        <v>0</v>
      </c>
      <c r="P97" s="90" t="str">
        <f t="shared" si="22"/>
        <v>- Other</v>
      </c>
    </row>
    <row r="98" spans="1:16" ht="11.25" customHeight="1" outlineLevel="1">
      <c r="A98" s="385" t="s">
        <v>339</v>
      </c>
      <c r="B98" s="385"/>
      <c r="C98" s="386"/>
      <c r="D98" s="96">
        <f>SUM(D90:D97)</f>
        <v>0.09</v>
      </c>
      <c r="E98" s="97"/>
      <c r="F98" s="98">
        <f>SUM(F90:F97)</f>
        <v>0</v>
      </c>
      <c r="G98" s="97"/>
      <c r="H98" s="98">
        <f>SUM(H90:H97)</f>
        <v>0</v>
      </c>
      <c r="I98" s="97"/>
      <c r="J98" s="98">
        <f>SUM(J90:J97)</f>
        <v>0</v>
      </c>
      <c r="K98" s="97"/>
      <c r="L98" s="98">
        <f>SUM(L90:L97)</f>
        <v>0</v>
      </c>
      <c r="M98" s="97"/>
      <c r="N98" s="99">
        <f>SUM(N90:N97)</f>
        <v>0</v>
      </c>
      <c r="P98" s="78" t="str">
        <f t="shared" si="22"/>
        <v>Interim total 2.6</v>
      </c>
    </row>
    <row r="99" spans="1:16" ht="11.25" customHeight="1">
      <c r="A99" s="79" t="s">
        <v>340</v>
      </c>
      <c r="B99" s="377" t="s">
        <v>341</v>
      </c>
      <c r="C99" s="378"/>
      <c r="D99" s="109"/>
      <c r="E99" s="110"/>
      <c r="F99" s="100"/>
      <c r="G99" s="110"/>
      <c r="H99" s="100"/>
      <c r="I99" s="110"/>
      <c r="J99" s="100"/>
      <c r="K99" s="110"/>
      <c r="L99" s="100"/>
      <c r="M99" s="110"/>
      <c r="N99" s="101"/>
      <c r="P99" s="78" t="str">
        <f t="shared" si="22"/>
        <v>E7: Fire protection Expert (in accordance with ToR provisions/criteria)</v>
      </c>
    </row>
    <row r="100" spans="1:16" ht="10">
      <c r="A100" s="111" t="s">
        <v>342</v>
      </c>
      <c r="B100" s="395" t="s">
        <v>269</v>
      </c>
      <c r="C100" s="396"/>
      <c r="D100" s="86">
        <v>0.01</v>
      </c>
      <c r="E100" s="87"/>
      <c r="F100" s="88">
        <f t="shared" ref="F100:F106" si="27">$D100*E100*100</f>
        <v>0</v>
      </c>
      <c r="G100" s="87"/>
      <c r="H100" s="88">
        <f t="shared" ref="H100:H106" si="28">$D100*G100*100</f>
        <v>0</v>
      </c>
      <c r="I100" s="87"/>
      <c r="J100" s="88">
        <f t="shared" ref="J100:J106" si="29">$D100*I100*100</f>
        <v>0</v>
      </c>
      <c r="K100" s="87"/>
      <c r="L100" s="88">
        <f t="shared" ref="L100:L106" si="30">$D100*K100*100</f>
        <v>0</v>
      </c>
      <c r="M100" s="87"/>
      <c r="N100" s="89">
        <f t="shared" ref="N100:N106" si="31">$D100*M100*100</f>
        <v>0</v>
      </c>
      <c r="P100" s="90" t="str">
        <f t="shared" si="22"/>
        <v>- Qualifications</v>
      </c>
    </row>
    <row r="101" spans="1:16" ht="10">
      <c r="A101" s="111" t="s">
        <v>343</v>
      </c>
      <c r="B101" s="395" t="s">
        <v>271</v>
      </c>
      <c r="C101" s="396"/>
      <c r="D101" s="86">
        <v>0.01</v>
      </c>
      <c r="E101" s="87"/>
      <c r="F101" s="88">
        <f t="shared" si="27"/>
        <v>0</v>
      </c>
      <c r="G101" s="87"/>
      <c r="H101" s="88">
        <f t="shared" si="28"/>
        <v>0</v>
      </c>
      <c r="I101" s="87"/>
      <c r="J101" s="88">
        <f t="shared" si="29"/>
        <v>0</v>
      </c>
      <c r="K101" s="87"/>
      <c r="L101" s="88">
        <f t="shared" si="30"/>
        <v>0</v>
      </c>
      <c r="M101" s="87"/>
      <c r="N101" s="89">
        <f t="shared" si="31"/>
        <v>0</v>
      </c>
      <c r="P101" s="90" t="str">
        <f t="shared" si="22"/>
        <v>- Language</v>
      </c>
    </row>
    <row r="102" spans="1:16" ht="14.5">
      <c r="A102" s="111" t="s">
        <v>344</v>
      </c>
      <c r="B102" s="389" t="s">
        <v>273</v>
      </c>
      <c r="C102" s="390"/>
      <c r="D102" s="113">
        <v>0.01</v>
      </c>
      <c r="E102" s="87"/>
      <c r="F102" s="88">
        <f t="shared" si="27"/>
        <v>0</v>
      </c>
      <c r="G102" s="87"/>
      <c r="H102" s="88">
        <f t="shared" si="28"/>
        <v>0</v>
      </c>
      <c r="I102" s="87"/>
      <c r="J102" s="88">
        <f t="shared" si="29"/>
        <v>0</v>
      </c>
      <c r="K102" s="87"/>
      <c r="L102" s="88">
        <f t="shared" si="30"/>
        <v>0</v>
      </c>
      <c r="M102" s="87"/>
      <c r="N102" s="89">
        <f t="shared" si="31"/>
        <v>0</v>
      </c>
      <c r="P102" s="90" t="str">
        <f t="shared" si="22"/>
        <v>- General professional experience</v>
      </c>
    </row>
    <row r="103" spans="1:16" ht="10">
      <c r="A103" s="111" t="s">
        <v>345</v>
      </c>
      <c r="B103" s="389" t="s">
        <v>275</v>
      </c>
      <c r="C103" s="390"/>
      <c r="D103" s="86">
        <v>0.01</v>
      </c>
      <c r="E103" s="87"/>
      <c r="F103" s="88">
        <f t="shared" si="27"/>
        <v>0</v>
      </c>
      <c r="G103" s="87"/>
      <c r="H103" s="88">
        <f t="shared" si="28"/>
        <v>0</v>
      </c>
      <c r="I103" s="87"/>
      <c r="J103" s="88">
        <f t="shared" si="29"/>
        <v>0</v>
      </c>
      <c r="K103" s="87"/>
      <c r="L103" s="88">
        <f t="shared" si="30"/>
        <v>0</v>
      </c>
      <c r="M103" s="87"/>
      <c r="N103" s="89">
        <f t="shared" si="31"/>
        <v>0</v>
      </c>
      <c r="P103" s="90" t="str">
        <f t="shared" si="22"/>
        <v>- Specific professional experience</v>
      </c>
    </row>
    <row r="104" spans="1:16" ht="11.25" customHeight="1">
      <c r="A104" s="111" t="s">
        <v>346</v>
      </c>
      <c r="B104" s="395" t="s">
        <v>277</v>
      </c>
      <c r="C104" s="396"/>
      <c r="D104" s="86">
        <v>0</v>
      </c>
      <c r="E104" s="87"/>
      <c r="F104" s="88">
        <f t="shared" si="27"/>
        <v>0</v>
      </c>
      <c r="G104" s="87"/>
      <c r="H104" s="88">
        <f t="shared" si="28"/>
        <v>0</v>
      </c>
      <c r="I104" s="87"/>
      <c r="J104" s="88">
        <f t="shared" si="29"/>
        <v>0</v>
      </c>
      <c r="K104" s="87"/>
      <c r="L104" s="88">
        <f t="shared" si="30"/>
        <v>0</v>
      </c>
      <c r="M104" s="87"/>
      <c r="N104" s="89">
        <f t="shared" si="31"/>
        <v>0</v>
      </c>
      <c r="P104" s="90" t="str">
        <f t="shared" si="22"/>
        <v>- Leadership/management experience</v>
      </c>
    </row>
    <row r="105" spans="1:16" ht="10">
      <c r="A105" s="111" t="s">
        <v>347</v>
      </c>
      <c r="B105" s="389" t="s">
        <v>279</v>
      </c>
      <c r="C105" s="390"/>
      <c r="D105" s="86">
        <v>0.01</v>
      </c>
      <c r="E105" s="87"/>
      <c r="F105" s="88">
        <f t="shared" si="27"/>
        <v>0</v>
      </c>
      <c r="G105" s="87"/>
      <c r="H105" s="88">
        <f t="shared" si="28"/>
        <v>0</v>
      </c>
      <c r="I105" s="87"/>
      <c r="J105" s="88">
        <f t="shared" si="29"/>
        <v>0</v>
      </c>
      <c r="K105" s="87"/>
      <c r="L105" s="88">
        <f t="shared" si="30"/>
        <v>0</v>
      </c>
      <c r="M105" s="87"/>
      <c r="N105" s="89">
        <f t="shared" si="31"/>
        <v>0</v>
      </c>
      <c r="P105" s="90" t="str">
        <f t="shared" si="22"/>
        <v>- Regional experience</v>
      </c>
    </row>
    <row r="106" spans="1:16" ht="10">
      <c r="A106" s="111" t="s">
        <v>348</v>
      </c>
      <c r="B106" s="393" t="s">
        <v>281</v>
      </c>
      <c r="C106" s="394"/>
      <c r="D106" s="86">
        <v>0</v>
      </c>
      <c r="E106" s="87"/>
      <c r="F106" s="88">
        <f t="shared" si="27"/>
        <v>0</v>
      </c>
      <c r="G106" s="87"/>
      <c r="H106" s="88">
        <f t="shared" si="28"/>
        <v>0</v>
      </c>
      <c r="I106" s="87"/>
      <c r="J106" s="88">
        <f t="shared" si="29"/>
        <v>0</v>
      </c>
      <c r="K106" s="87"/>
      <c r="L106" s="88">
        <f t="shared" si="30"/>
        <v>0</v>
      </c>
      <c r="M106" s="87"/>
      <c r="N106" s="89">
        <f t="shared" si="31"/>
        <v>0</v>
      </c>
      <c r="P106" s="90" t="str">
        <f t="shared" si="22"/>
        <v>- Development cooperation experience</v>
      </c>
    </row>
    <row r="107" spans="1:16" ht="14.5">
      <c r="A107" s="111" t="s">
        <v>349</v>
      </c>
      <c r="B107" s="391" t="s">
        <v>283</v>
      </c>
      <c r="C107" s="392"/>
      <c r="D107" s="113">
        <v>0.04</v>
      </c>
      <c r="E107" s="114"/>
      <c r="F107" s="94">
        <f>$D107*E107*100</f>
        <v>0</v>
      </c>
      <c r="G107" s="114"/>
      <c r="H107" s="94">
        <f>$D107*G107*100</f>
        <v>0</v>
      </c>
      <c r="I107" s="114"/>
      <c r="J107" s="94">
        <f>$D107*I107*100</f>
        <v>0</v>
      </c>
      <c r="K107" s="114"/>
      <c r="L107" s="94">
        <f>$D107*K107*100</f>
        <v>0</v>
      </c>
      <c r="M107" s="114"/>
      <c r="N107" s="95">
        <f>$D107*M107*100</f>
        <v>0</v>
      </c>
      <c r="P107" s="90" t="str">
        <f t="shared" si="22"/>
        <v>- Other</v>
      </c>
    </row>
    <row r="108" spans="1:16" ht="11.25" customHeight="1" outlineLevel="1">
      <c r="A108" s="385" t="s">
        <v>350</v>
      </c>
      <c r="B108" s="385"/>
      <c r="C108" s="386"/>
      <c r="D108" s="96">
        <f>SUM(D100:D107)</f>
        <v>0.09</v>
      </c>
      <c r="E108" s="97"/>
      <c r="F108" s="98">
        <f>SUM(F100:F107)</f>
        <v>0</v>
      </c>
      <c r="G108" s="97"/>
      <c r="H108" s="98">
        <f>SUM(H100:H107)</f>
        <v>0</v>
      </c>
      <c r="I108" s="97"/>
      <c r="J108" s="98">
        <f>SUM(J100:J107)</f>
        <v>0</v>
      </c>
      <c r="K108" s="97"/>
      <c r="L108" s="98">
        <f>SUM(L100:L107)</f>
        <v>0</v>
      </c>
      <c r="M108" s="97"/>
      <c r="N108" s="99">
        <f>SUM(N100:N107)</f>
        <v>0</v>
      </c>
      <c r="P108" s="78" t="str">
        <f t="shared" si="22"/>
        <v>Interim total 2.7</v>
      </c>
    </row>
    <row r="109" spans="1:16" ht="11.25" customHeight="1">
      <c r="A109" s="79" t="s">
        <v>351</v>
      </c>
      <c r="B109" s="377" t="s">
        <v>352</v>
      </c>
      <c r="C109" s="378"/>
      <c r="D109" s="109"/>
      <c r="E109" s="110"/>
      <c r="F109" s="100"/>
      <c r="G109" s="110"/>
      <c r="H109" s="100"/>
      <c r="I109" s="110"/>
      <c r="J109" s="100"/>
      <c r="K109" s="110"/>
      <c r="L109" s="100"/>
      <c r="M109" s="110"/>
      <c r="N109" s="101"/>
      <c r="P109" s="78" t="str">
        <f t="shared" si="22"/>
        <v>E8: Architect (in accordance with ToR provisions/criteria)</v>
      </c>
    </row>
    <row r="110" spans="1:16" ht="10">
      <c r="A110" s="111" t="s">
        <v>353</v>
      </c>
      <c r="B110" s="395" t="s">
        <v>269</v>
      </c>
      <c r="C110" s="396"/>
      <c r="D110" s="86">
        <v>0.01</v>
      </c>
      <c r="E110" s="87"/>
      <c r="F110" s="88">
        <f t="shared" ref="F110:F116" si="32">$D110*E110*100</f>
        <v>0</v>
      </c>
      <c r="G110" s="87"/>
      <c r="H110" s="88">
        <f t="shared" ref="H110:H116" si="33">$D110*G110*100</f>
        <v>0</v>
      </c>
      <c r="I110" s="87"/>
      <c r="J110" s="88">
        <f t="shared" ref="J110:J116" si="34">$D110*I110*100</f>
        <v>0</v>
      </c>
      <c r="K110" s="87"/>
      <c r="L110" s="88">
        <f t="shared" ref="L110:L116" si="35">$D110*K110*100</f>
        <v>0</v>
      </c>
      <c r="M110" s="87"/>
      <c r="N110" s="89">
        <f t="shared" ref="N110:N116" si="36">$D110*M110*100</f>
        <v>0</v>
      </c>
      <c r="P110" s="90" t="str">
        <f t="shared" si="22"/>
        <v>- Qualifications</v>
      </c>
    </row>
    <row r="111" spans="1:16" ht="10">
      <c r="A111" s="111" t="s">
        <v>354</v>
      </c>
      <c r="B111" s="395" t="s">
        <v>271</v>
      </c>
      <c r="C111" s="396"/>
      <c r="D111" s="86">
        <v>0.01</v>
      </c>
      <c r="E111" s="87"/>
      <c r="F111" s="88">
        <f t="shared" si="32"/>
        <v>0</v>
      </c>
      <c r="G111" s="87"/>
      <c r="H111" s="88">
        <f t="shared" si="33"/>
        <v>0</v>
      </c>
      <c r="I111" s="87"/>
      <c r="J111" s="88">
        <f t="shared" si="34"/>
        <v>0</v>
      </c>
      <c r="K111" s="87"/>
      <c r="L111" s="88">
        <f t="shared" si="35"/>
        <v>0</v>
      </c>
      <c r="M111" s="87"/>
      <c r="N111" s="89">
        <f t="shared" si="36"/>
        <v>0</v>
      </c>
      <c r="P111" s="90" t="str">
        <f t="shared" si="22"/>
        <v>- Language</v>
      </c>
    </row>
    <row r="112" spans="1:16" ht="14.5">
      <c r="A112" s="111" t="s">
        <v>355</v>
      </c>
      <c r="B112" s="389" t="s">
        <v>273</v>
      </c>
      <c r="C112" s="390"/>
      <c r="D112" s="113">
        <v>0.01</v>
      </c>
      <c r="E112" s="87"/>
      <c r="F112" s="88">
        <f t="shared" si="32"/>
        <v>0</v>
      </c>
      <c r="G112" s="87"/>
      <c r="H112" s="88">
        <f t="shared" si="33"/>
        <v>0</v>
      </c>
      <c r="I112" s="112"/>
      <c r="J112" s="88">
        <f t="shared" si="34"/>
        <v>0</v>
      </c>
      <c r="K112" s="87"/>
      <c r="L112" s="88">
        <f t="shared" si="35"/>
        <v>0</v>
      </c>
      <c r="M112" s="87"/>
      <c r="N112" s="89">
        <f t="shared" si="36"/>
        <v>0</v>
      </c>
      <c r="P112" s="90" t="str">
        <f t="shared" si="22"/>
        <v>- General professional experience</v>
      </c>
    </row>
    <row r="113" spans="1:16" ht="10">
      <c r="A113" s="111" t="s">
        <v>356</v>
      </c>
      <c r="B113" s="389" t="s">
        <v>275</v>
      </c>
      <c r="C113" s="390"/>
      <c r="D113" s="86">
        <v>0.01</v>
      </c>
      <c r="E113" s="87"/>
      <c r="F113" s="88">
        <f t="shared" si="32"/>
        <v>0</v>
      </c>
      <c r="G113" s="87"/>
      <c r="H113" s="88">
        <f t="shared" si="33"/>
        <v>0</v>
      </c>
      <c r="I113" s="112"/>
      <c r="J113" s="88">
        <f t="shared" si="34"/>
        <v>0</v>
      </c>
      <c r="K113" s="87"/>
      <c r="L113" s="88">
        <f t="shared" si="35"/>
        <v>0</v>
      </c>
      <c r="M113" s="87"/>
      <c r="N113" s="89">
        <f t="shared" si="36"/>
        <v>0</v>
      </c>
      <c r="P113" s="90" t="str">
        <f t="shared" si="22"/>
        <v>- Specific professional experience</v>
      </c>
    </row>
    <row r="114" spans="1:16" ht="11.25" customHeight="1">
      <c r="A114" s="111" t="s">
        <v>357</v>
      </c>
      <c r="B114" s="395" t="s">
        <v>277</v>
      </c>
      <c r="C114" s="396"/>
      <c r="D114" s="86">
        <v>0</v>
      </c>
      <c r="E114" s="87"/>
      <c r="F114" s="88">
        <f t="shared" si="32"/>
        <v>0</v>
      </c>
      <c r="G114" s="87"/>
      <c r="H114" s="88">
        <f t="shared" si="33"/>
        <v>0</v>
      </c>
      <c r="I114" s="87"/>
      <c r="J114" s="88">
        <f t="shared" si="34"/>
        <v>0</v>
      </c>
      <c r="K114" s="87"/>
      <c r="L114" s="88">
        <f t="shared" si="35"/>
        <v>0</v>
      </c>
      <c r="M114" s="87"/>
      <c r="N114" s="89">
        <f t="shared" si="36"/>
        <v>0</v>
      </c>
      <c r="P114" s="90" t="str">
        <f t="shared" si="22"/>
        <v>- Leadership/management experience</v>
      </c>
    </row>
    <row r="115" spans="1:16" ht="10">
      <c r="A115" s="111" t="s">
        <v>358</v>
      </c>
      <c r="B115" s="389" t="s">
        <v>279</v>
      </c>
      <c r="C115" s="390"/>
      <c r="D115" s="86">
        <v>0.01</v>
      </c>
      <c r="E115" s="87"/>
      <c r="F115" s="88">
        <f t="shared" si="32"/>
        <v>0</v>
      </c>
      <c r="G115" s="87"/>
      <c r="H115" s="88">
        <f t="shared" si="33"/>
        <v>0</v>
      </c>
      <c r="I115" s="112"/>
      <c r="J115" s="88">
        <f t="shared" si="34"/>
        <v>0</v>
      </c>
      <c r="K115" s="87"/>
      <c r="L115" s="88">
        <f t="shared" si="35"/>
        <v>0</v>
      </c>
      <c r="M115" s="87"/>
      <c r="N115" s="89">
        <f t="shared" si="36"/>
        <v>0</v>
      </c>
      <c r="P115" s="90" t="str">
        <f t="shared" si="22"/>
        <v>- Regional experience</v>
      </c>
    </row>
    <row r="116" spans="1:16" ht="10">
      <c r="A116" s="111" t="s">
        <v>359</v>
      </c>
      <c r="B116" s="393" t="s">
        <v>281</v>
      </c>
      <c r="C116" s="394"/>
      <c r="D116" s="86">
        <v>0</v>
      </c>
      <c r="E116" s="87"/>
      <c r="F116" s="88">
        <f t="shared" si="32"/>
        <v>0</v>
      </c>
      <c r="G116" s="87"/>
      <c r="H116" s="88">
        <f t="shared" si="33"/>
        <v>0</v>
      </c>
      <c r="I116" s="87"/>
      <c r="J116" s="88">
        <f t="shared" si="34"/>
        <v>0</v>
      </c>
      <c r="K116" s="87"/>
      <c r="L116" s="88">
        <f t="shared" si="35"/>
        <v>0</v>
      </c>
      <c r="M116" s="87"/>
      <c r="N116" s="89">
        <f t="shared" si="36"/>
        <v>0</v>
      </c>
      <c r="P116" s="90" t="str">
        <f t="shared" si="22"/>
        <v>- Development cooperation experience</v>
      </c>
    </row>
    <row r="117" spans="1:16" ht="14.5">
      <c r="A117" s="111" t="s">
        <v>360</v>
      </c>
      <c r="B117" s="391" t="s">
        <v>283</v>
      </c>
      <c r="C117" s="392"/>
      <c r="D117" s="113">
        <v>0.04</v>
      </c>
      <c r="E117" s="114"/>
      <c r="F117" s="94">
        <f>$D117*E117*100</f>
        <v>0</v>
      </c>
      <c r="G117" s="114"/>
      <c r="H117" s="94">
        <f>$D117*G117*100</f>
        <v>0</v>
      </c>
      <c r="I117" s="114"/>
      <c r="J117" s="94">
        <f>$D117*I117*100</f>
        <v>0</v>
      </c>
      <c r="K117" s="114"/>
      <c r="L117" s="94">
        <f>$D117*K117*100</f>
        <v>0</v>
      </c>
      <c r="M117" s="114"/>
      <c r="N117" s="95">
        <f>$D117*M117*100</f>
        <v>0</v>
      </c>
      <c r="P117" s="90" t="str">
        <f t="shared" si="22"/>
        <v>- Other</v>
      </c>
    </row>
    <row r="118" spans="1:16" ht="11.25" customHeight="1" outlineLevel="1">
      <c r="A118" s="385" t="s">
        <v>361</v>
      </c>
      <c r="B118" s="385"/>
      <c r="C118" s="386"/>
      <c r="D118" s="96">
        <f>SUM(D110:D117)</f>
        <v>0.09</v>
      </c>
      <c r="E118" s="97"/>
      <c r="F118" s="98">
        <f>SUM(F110:F117)</f>
        <v>0</v>
      </c>
      <c r="G118" s="97"/>
      <c r="H118" s="98">
        <f>SUM(H110:H117)</f>
        <v>0</v>
      </c>
      <c r="I118" s="97"/>
      <c r="J118" s="98">
        <f>SUM(J110:J117)</f>
        <v>0</v>
      </c>
      <c r="K118" s="97"/>
      <c r="L118" s="98">
        <f>SUM(L110:L117)</f>
        <v>0</v>
      </c>
      <c r="M118" s="97"/>
      <c r="N118" s="99">
        <f>SUM(N110:N117)</f>
        <v>0</v>
      </c>
      <c r="P118" s="78" t="str">
        <f t="shared" si="22"/>
        <v>Interim total 2.8</v>
      </c>
    </row>
    <row r="119" spans="1:16" ht="11.25" customHeight="1">
      <c r="A119" s="79" t="s">
        <v>362</v>
      </c>
      <c r="B119" s="377" t="s">
        <v>363</v>
      </c>
      <c r="C119" s="378"/>
      <c r="D119" s="109"/>
      <c r="E119" s="110"/>
      <c r="F119" s="100"/>
      <c r="G119" s="110"/>
      <c r="H119" s="100"/>
      <c r="I119" s="110"/>
      <c r="J119" s="100"/>
      <c r="K119" s="110"/>
      <c r="L119" s="100"/>
      <c r="M119" s="110"/>
      <c r="N119" s="101"/>
      <c r="P119" s="78" t="str">
        <f t="shared" si="22"/>
        <v>E9: Estimator (in accordance with ToR provisions/criteria)</v>
      </c>
    </row>
    <row r="120" spans="1:16" ht="10">
      <c r="A120" s="111" t="s">
        <v>364</v>
      </c>
      <c r="B120" s="395" t="s">
        <v>269</v>
      </c>
      <c r="C120" s="396"/>
      <c r="D120" s="86">
        <v>0.01</v>
      </c>
      <c r="E120" s="87"/>
      <c r="F120" s="88">
        <f t="shared" ref="F120:F126" si="37">$D120*E120*100</f>
        <v>0</v>
      </c>
      <c r="G120" s="87"/>
      <c r="H120" s="88">
        <f t="shared" ref="H120:H126" si="38">$D120*G120*100</f>
        <v>0</v>
      </c>
      <c r="I120" s="87"/>
      <c r="J120" s="88">
        <f t="shared" ref="J120:J126" si="39">$D120*I120*100</f>
        <v>0</v>
      </c>
      <c r="K120" s="87"/>
      <c r="L120" s="88">
        <f t="shared" ref="L120:L126" si="40">$D120*K120*100</f>
        <v>0</v>
      </c>
      <c r="M120" s="87"/>
      <c r="N120" s="89">
        <f t="shared" ref="N120:N126" si="41">$D120*M120*100</f>
        <v>0</v>
      </c>
      <c r="P120" s="90" t="str">
        <f t="shared" si="22"/>
        <v>- Qualifications</v>
      </c>
    </row>
    <row r="121" spans="1:16" ht="10">
      <c r="A121" s="111" t="s">
        <v>365</v>
      </c>
      <c r="B121" s="395" t="s">
        <v>271</v>
      </c>
      <c r="C121" s="396"/>
      <c r="D121" s="86">
        <v>0.01</v>
      </c>
      <c r="E121" s="87"/>
      <c r="F121" s="88">
        <f t="shared" si="37"/>
        <v>0</v>
      </c>
      <c r="G121" s="87"/>
      <c r="H121" s="88">
        <f t="shared" si="38"/>
        <v>0</v>
      </c>
      <c r="I121" s="87"/>
      <c r="J121" s="88">
        <f t="shared" si="39"/>
        <v>0</v>
      </c>
      <c r="K121" s="87"/>
      <c r="L121" s="88">
        <f t="shared" si="40"/>
        <v>0</v>
      </c>
      <c r="M121" s="87"/>
      <c r="N121" s="89">
        <f t="shared" si="41"/>
        <v>0</v>
      </c>
      <c r="P121" s="90" t="str">
        <f t="shared" si="22"/>
        <v>- Language</v>
      </c>
    </row>
    <row r="122" spans="1:16" ht="14.5">
      <c r="A122" s="111" t="s">
        <v>366</v>
      </c>
      <c r="B122" s="389" t="s">
        <v>273</v>
      </c>
      <c r="C122" s="390"/>
      <c r="D122" s="113">
        <v>0.02</v>
      </c>
      <c r="E122" s="87"/>
      <c r="F122" s="88">
        <f t="shared" si="37"/>
        <v>0</v>
      </c>
      <c r="G122" s="87"/>
      <c r="H122" s="88">
        <f t="shared" si="38"/>
        <v>0</v>
      </c>
      <c r="I122" s="87"/>
      <c r="J122" s="88">
        <f t="shared" si="39"/>
        <v>0</v>
      </c>
      <c r="K122" s="87"/>
      <c r="L122" s="88">
        <f t="shared" si="40"/>
        <v>0</v>
      </c>
      <c r="M122" s="87"/>
      <c r="N122" s="89">
        <f t="shared" si="41"/>
        <v>0</v>
      </c>
      <c r="P122" s="90" t="str">
        <f t="shared" si="22"/>
        <v>- General professional experience</v>
      </c>
    </row>
    <row r="123" spans="1:16" ht="10">
      <c r="A123" s="111" t="s">
        <v>367</v>
      </c>
      <c r="B123" s="389" t="s">
        <v>275</v>
      </c>
      <c r="C123" s="390"/>
      <c r="D123" s="86">
        <v>0.02</v>
      </c>
      <c r="E123" s="87"/>
      <c r="F123" s="88">
        <f t="shared" si="37"/>
        <v>0</v>
      </c>
      <c r="G123" s="87"/>
      <c r="H123" s="88">
        <f t="shared" si="38"/>
        <v>0</v>
      </c>
      <c r="I123" s="87"/>
      <c r="J123" s="88">
        <f t="shared" si="39"/>
        <v>0</v>
      </c>
      <c r="K123" s="87"/>
      <c r="L123" s="88">
        <f t="shared" si="40"/>
        <v>0</v>
      </c>
      <c r="M123" s="87"/>
      <c r="N123" s="89">
        <f t="shared" si="41"/>
        <v>0</v>
      </c>
      <c r="P123" s="90" t="str">
        <f t="shared" si="22"/>
        <v>- Specific professional experience</v>
      </c>
    </row>
    <row r="124" spans="1:16" ht="11.25" customHeight="1">
      <c r="A124" s="111" t="s">
        <v>368</v>
      </c>
      <c r="B124" s="395" t="s">
        <v>277</v>
      </c>
      <c r="C124" s="396"/>
      <c r="D124" s="86">
        <v>0</v>
      </c>
      <c r="E124" s="87"/>
      <c r="F124" s="88">
        <f t="shared" si="37"/>
        <v>0</v>
      </c>
      <c r="G124" s="87"/>
      <c r="H124" s="88">
        <f t="shared" si="38"/>
        <v>0</v>
      </c>
      <c r="I124" s="87"/>
      <c r="J124" s="88">
        <f t="shared" si="39"/>
        <v>0</v>
      </c>
      <c r="K124" s="87"/>
      <c r="L124" s="88">
        <f t="shared" si="40"/>
        <v>0</v>
      </c>
      <c r="M124" s="87"/>
      <c r="N124" s="89">
        <f t="shared" si="41"/>
        <v>0</v>
      </c>
      <c r="P124" s="90" t="str">
        <f t="shared" si="22"/>
        <v>- Leadership/management experience</v>
      </c>
    </row>
    <row r="125" spans="1:16" ht="10">
      <c r="A125" s="111" t="s">
        <v>369</v>
      </c>
      <c r="B125" s="389" t="s">
        <v>279</v>
      </c>
      <c r="C125" s="390"/>
      <c r="D125" s="86">
        <v>0</v>
      </c>
      <c r="E125" s="87"/>
      <c r="F125" s="88">
        <f t="shared" si="37"/>
        <v>0</v>
      </c>
      <c r="G125" s="87"/>
      <c r="H125" s="88">
        <f t="shared" si="38"/>
        <v>0</v>
      </c>
      <c r="I125" s="87"/>
      <c r="J125" s="88">
        <f t="shared" si="39"/>
        <v>0</v>
      </c>
      <c r="K125" s="87"/>
      <c r="L125" s="88">
        <f t="shared" si="40"/>
        <v>0</v>
      </c>
      <c r="M125" s="87"/>
      <c r="N125" s="89">
        <f t="shared" si="41"/>
        <v>0</v>
      </c>
      <c r="P125" s="90" t="str">
        <f t="shared" si="22"/>
        <v>- Regional experience</v>
      </c>
    </row>
    <row r="126" spans="1:16" ht="10">
      <c r="A126" s="111" t="s">
        <v>370</v>
      </c>
      <c r="B126" s="393" t="s">
        <v>281</v>
      </c>
      <c r="C126" s="394"/>
      <c r="D126" s="86">
        <v>0</v>
      </c>
      <c r="E126" s="87"/>
      <c r="F126" s="88">
        <f t="shared" si="37"/>
        <v>0</v>
      </c>
      <c r="G126" s="87"/>
      <c r="H126" s="88">
        <f t="shared" si="38"/>
        <v>0</v>
      </c>
      <c r="I126" s="87"/>
      <c r="J126" s="88">
        <f t="shared" si="39"/>
        <v>0</v>
      </c>
      <c r="K126" s="87"/>
      <c r="L126" s="88">
        <f t="shared" si="40"/>
        <v>0</v>
      </c>
      <c r="M126" s="87"/>
      <c r="N126" s="89">
        <f t="shared" si="41"/>
        <v>0</v>
      </c>
      <c r="P126" s="90" t="str">
        <f t="shared" si="22"/>
        <v>- Development cooperation experience</v>
      </c>
    </row>
    <row r="127" spans="1:16" ht="14.5">
      <c r="A127" s="111" t="s">
        <v>371</v>
      </c>
      <c r="B127" s="391" t="s">
        <v>283</v>
      </c>
      <c r="C127" s="392"/>
      <c r="D127" s="113">
        <v>0</v>
      </c>
      <c r="E127" s="114"/>
      <c r="F127" s="94">
        <f>$D127*E127*100</f>
        <v>0</v>
      </c>
      <c r="G127" s="114"/>
      <c r="H127" s="94">
        <f>$D127*G127*100</f>
        <v>0</v>
      </c>
      <c r="I127" s="114"/>
      <c r="J127" s="94">
        <f>$D127*I127*100</f>
        <v>0</v>
      </c>
      <c r="K127" s="114"/>
      <c r="L127" s="94">
        <f>$D127*K127*100</f>
        <v>0</v>
      </c>
      <c r="M127" s="114"/>
      <c r="N127" s="95">
        <f>$D127*M127*100</f>
        <v>0</v>
      </c>
      <c r="P127" s="90" t="str">
        <f t="shared" si="22"/>
        <v>- Other</v>
      </c>
    </row>
    <row r="128" spans="1:16" ht="11.25" customHeight="1" outlineLevel="1">
      <c r="A128" s="385" t="s">
        <v>372</v>
      </c>
      <c r="B128" s="385"/>
      <c r="C128" s="386"/>
      <c r="D128" s="96">
        <f>SUM(D120:D127)</f>
        <v>0.06</v>
      </c>
      <c r="E128" s="97"/>
      <c r="F128" s="98">
        <f>SUM(F120:F127)</f>
        <v>0</v>
      </c>
      <c r="G128" s="97"/>
      <c r="H128" s="98">
        <f>SUM(H120:H127)</f>
        <v>0</v>
      </c>
      <c r="I128" s="97"/>
      <c r="J128" s="98">
        <f>SUM(J120:J127)</f>
        <v>0</v>
      </c>
      <c r="K128" s="97"/>
      <c r="L128" s="98">
        <f>SUM(L120:L127)</f>
        <v>0</v>
      </c>
      <c r="M128" s="97"/>
      <c r="N128" s="99">
        <f>SUM(N120:N127)</f>
        <v>0</v>
      </c>
      <c r="P128" s="78" t="str">
        <f t="shared" si="22"/>
        <v>Interim total 2.9</v>
      </c>
    </row>
    <row r="129" spans="1:16" ht="11.25" customHeight="1">
      <c r="A129" s="79" t="s">
        <v>373</v>
      </c>
      <c r="B129" s="377" t="s">
        <v>374</v>
      </c>
      <c r="C129" s="378"/>
      <c r="D129" s="109"/>
      <c r="E129" s="110"/>
      <c r="F129" s="100"/>
      <c r="G129" s="110"/>
      <c r="H129" s="100"/>
      <c r="I129" s="83"/>
      <c r="J129" s="100"/>
      <c r="K129" s="110"/>
      <c r="L129" s="100"/>
      <c r="M129" s="110"/>
      <c r="N129" s="101"/>
      <c r="P129" s="78" t="str">
        <f t="shared" si="22"/>
        <v>Short-term expert pool (in accordance with ToR provisions/criteria)</v>
      </c>
    </row>
    <row r="130" spans="1:16" ht="10">
      <c r="A130" s="111" t="s">
        <v>375</v>
      </c>
      <c r="B130" s="395" t="s">
        <v>269</v>
      </c>
      <c r="C130" s="396"/>
      <c r="D130" s="86">
        <v>0.02</v>
      </c>
      <c r="E130" s="87"/>
      <c r="F130" s="88">
        <f t="shared" ref="F130:H135" si="42">$D130*E130*100</f>
        <v>0</v>
      </c>
      <c r="G130" s="87"/>
      <c r="H130" s="88">
        <f t="shared" si="42"/>
        <v>0</v>
      </c>
      <c r="I130" s="87"/>
      <c r="J130" s="88">
        <f t="shared" ref="J130:J135" si="43">$D130*I130*100</f>
        <v>0</v>
      </c>
      <c r="K130" s="87"/>
      <c r="L130" s="88">
        <f t="shared" ref="L130:L135" si="44">$D130*K130*100</f>
        <v>0</v>
      </c>
      <c r="M130" s="87"/>
      <c r="N130" s="89">
        <f t="shared" ref="N130:N135" si="45">$D130*M130*100</f>
        <v>0</v>
      </c>
      <c r="P130" s="90" t="str">
        <f t="shared" si="22"/>
        <v>- Qualifications</v>
      </c>
    </row>
    <row r="131" spans="1:16" ht="10">
      <c r="A131" s="111" t="s">
        <v>376</v>
      </c>
      <c r="B131" s="395" t="s">
        <v>271</v>
      </c>
      <c r="C131" s="396"/>
      <c r="D131" s="86">
        <v>0.01</v>
      </c>
      <c r="E131" s="87"/>
      <c r="F131" s="88">
        <f t="shared" si="42"/>
        <v>0</v>
      </c>
      <c r="G131" s="87"/>
      <c r="H131" s="88">
        <f t="shared" si="42"/>
        <v>0</v>
      </c>
      <c r="I131" s="87"/>
      <c r="J131" s="88">
        <f t="shared" si="43"/>
        <v>0</v>
      </c>
      <c r="K131" s="87"/>
      <c r="L131" s="88">
        <f t="shared" si="44"/>
        <v>0</v>
      </c>
      <c r="M131" s="87"/>
      <c r="N131" s="89">
        <f t="shared" si="45"/>
        <v>0</v>
      </c>
      <c r="P131" s="90" t="str">
        <f t="shared" si="22"/>
        <v>- Language</v>
      </c>
    </row>
    <row r="132" spans="1:16" ht="10">
      <c r="A132" s="111" t="s">
        <v>377</v>
      </c>
      <c r="B132" s="389" t="s">
        <v>273</v>
      </c>
      <c r="C132" s="390"/>
      <c r="D132" s="86">
        <v>0.02</v>
      </c>
      <c r="E132" s="87"/>
      <c r="F132" s="88">
        <f t="shared" si="42"/>
        <v>0</v>
      </c>
      <c r="G132" s="87"/>
      <c r="H132" s="88">
        <f t="shared" si="42"/>
        <v>0</v>
      </c>
      <c r="I132" s="87"/>
      <c r="J132" s="88">
        <f t="shared" si="43"/>
        <v>0</v>
      </c>
      <c r="K132" s="87"/>
      <c r="L132" s="88">
        <f t="shared" si="44"/>
        <v>0</v>
      </c>
      <c r="M132" s="87"/>
      <c r="N132" s="89">
        <f t="shared" si="45"/>
        <v>0</v>
      </c>
      <c r="P132" s="90" t="str">
        <f t="shared" si="22"/>
        <v>- General professional experience</v>
      </c>
    </row>
    <row r="133" spans="1:16" ht="10">
      <c r="A133" s="111" t="s">
        <v>378</v>
      </c>
      <c r="B133" s="389" t="s">
        <v>275</v>
      </c>
      <c r="C133" s="390"/>
      <c r="D133" s="86">
        <v>0</v>
      </c>
      <c r="E133" s="87"/>
      <c r="F133" s="88">
        <f t="shared" si="42"/>
        <v>0</v>
      </c>
      <c r="G133" s="87"/>
      <c r="H133" s="88">
        <f t="shared" si="42"/>
        <v>0</v>
      </c>
      <c r="I133" s="87"/>
      <c r="J133" s="88">
        <f t="shared" si="43"/>
        <v>0</v>
      </c>
      <c r="K133" s="87"/>
      <c r="L133" s="88">
        <f t="shared" si="44"/>
        <v>0</v>
      </c>
      <c r="M133" s="87"/>
      <c r="N133" s="89">
        <f t="shared" si="45"/>
        <v>0</v>
      </c>
      <c r="P133" s="90" t="str">
        <f t="shared" si="22"/>
        <v>- Specific professional experience</v>
      </c>
    </row>
    <row r="134" spans="1:16" ht="10">
      <c r="A134" s="111" t="s">
        <v>379</v>
      </c>
      <c r="B134" s="389" t="s">
        <v>279</v>
      </c>
      <c r="C134" s="390"/>
      <c r="D134" s="86">
        <v>0.01</v>
      </c>
      <c r="E134" s="87"/>
      <c r="F134" s="88">
        <f t="shared" si="42"/>
        <v>0</v>
      </c>
      <c r="G134" s="87"/>
      <c r="H134" s="88">
        <f t="shared" si="42"/>
        <v>0</v>
      </c>
      <c r="I134" s="87"/>
      <c r="J134" s="88">
        <f t="shared" si="43"/>
        <v>0</v>
      </c>
      <c r="K134" s="87"/>
      <c r="L134" s="88">
        <f t="shared" si="44"/>
        <v>0</v>
      </c>
      <c r="M134" s="87"/>
      <c r="N134" s="89">
        <f t="shared" si="45"/>
        <v>0</v>
      </c>
      <c r="P134" s="90" t="str">
        <f t="shared" si="22"/>
        <v>- Regional experience</v>
      </c>
    </row>
    <row r="135" spans="1:16" ht="10">
      <c r="A135" s="111" t="s">
        <v>380</v>
      </c>
      <c r="B135" s="389" t="s">
        <v>281</v>
      </c>
      <c r="C135" s="390"/>
      <c r="D135" s="86">
        <v>0</v>
      </c>
      <c r="E135" s="87"/>
      <c r="F135" s="88">
        <f t="shared" si="42"/>
        <v>0</v>
      </c>
      <c r="G135" s="87"/>
      <c r="H135" s="88">
        <f t="shared" si="42"/>
        <v>0</v>
      </c>
      <c r="I135" s="87"/>
      <c r="J135" s="88">
        <f t="shared" si="43"/>
        <v>0</v>
      </c>
      <c r="K135" s="87"/>
      <c r="L135" s="88">
        <f t="shared" si="44"/>
        <v>0</v>
      </c>
      <c r="M135" s="87"/>
      <c r="N135" s="89">
        <f t="shared" si="45"/>
        <v>0</v>
      </c>
      <c r="P135" s="90" t="str">
        <f t="shared" si="22"/>
        <v>- Development cooperation experience</v>
      </c>
    </row>
    <row r="136" spans="1:16" ht="10">
      <c r="A136" s="111" t="s">
        <v>381</v>
      </c>
      <c r="B136" s="391" t="s">
        <v>283</v>
      </c>
      <c r="C136" s="392"/>
      <c r="D136" s="86">
        <v>0.04</v>
      </c>
      <c r="E136" s="114"/>
      <c r="F136" s="94">
        <f>$D136*E136*100</f>
        <v>0</v>
      </c>
      <c r="G136" s="114"/>
      <c r="H136" s="94">
        <f>$D136*G136*100</f>
        <v>0</v>
      </c>
      <c r="I136" s="114"/>
      <c r="J136" s="94">
        <f>$D136*I136*100</f>
        <v>0</v>
      </c>
      <c r="K136" s="114"/>
      <c r="L136" s="94">
        <f>$D136*K136*100</f>
        <v>0</v>
      </c>
      <c r="M136" s="114"/>
      <c r="N136" s="95">
        <f>$D136*M136*100</f>
        <v>0</v>
      </c>
      <c r="P136" s="90" t="str">
        <f t="shared" si="22"/>
        <v>- Other</v>
      </c>
    </row>
    <row r="137" spans="1:16" ht="11.25" customHeight="1" outlineLevel="1">
      <c r="A137" s="385" t="s">
        <v>382</v>
      </c>
      <c r="B137" s="385"/>
      <c r="C137" s="386"/>
      <c r="D137" s="96">
        <f>SUM(D130:D136)</f>
        <v>0.1</v>
      </c>
      <c r="E137" s="97"/>
      <c r="F137" s="98">
        <f>SUM(F130:F136)</f>
        <v>0</v>
      </c>
      <c r="G137" s="97"/>
      <c r="H137" s="98">
        <f>SUM(H130:H136)</f>
        <v>0</v>
      </c>
      <c r="I137" s="97"/>
      <c r="J137" s="98">
        <f>SUM(J130:J136)</f>
        <v>0</v>
      </c>
      <c r="K137" s="97"/>
      <c r="L137" s="98">
        <f>SUM(L130:L136)</f>
        <v>0</v>
      </c>
      <c r="M137" s="97"/>
      <c r="N137" s="99">
        <f>SUM(N130:N136)</f>
        <v>0</v>
      </c>
      <c r="P137" s="78" t="str">
        <f t="shared" si="22"/>
        <v>Interim total 2.10</v>
      </c>
    </row>
    <row r="138" spans="1:16" ht="22.5" hidden="1" customHeight="1">
      <c r="A138" s="79" t="s">
        <v>351</v>
      </c>
      <c r="B138" s="377" t="s">
        <v>383</v>
      </c>
      <c r="C138" s="378"/>
      <c r="D138" s="109"/>
      <c r="E138" s="110"/>
      <c r="F138" s="100"/>
      <c r="G138" s="110"/>
      <c r="H138" s="100"/>
      <c r="I138" s="110"/>
      <c r="J138" s="100"/>
      <c r="K138" s="110"/>
      <c r="L138" s="100"/>
      <c r="M138" s="110"/>
      <c r="N138" s="101"/>
      <c r="P138" s="78" t="str">
        <f t="shared" si="22"/>
        <v>Assessment of proposed personnel for non-specified positions (provided permissible under ToRs)</v>
      </c>
    </row>
    <row r="139" spans="1:16" ht="33.75" hidden="1" customHeight="1">
      <c r="A139" s="85" t="s">
        <v>353</v>
      </c>
      <c r="B139" s="379" t="s">
        <v>384</v>
      </c>
      <c r="C139" s="380"/>
      <c r="D139" s="86">
        <v>0</v>
      </c>
      <c r="E139" s="87"/>
      <c r="F139" s="88">
        <f t="shared" ref="F139:H140" si="46">$D139*E139*100</f>
        <v>0</v>
      </c>
      <c r="G139" s="87"/>
      <c r="H139" s="88">
        <f t="shared" si="46"/>
        <v>0</v>
      </c>
      <c r="I139" s="87"/>
      <c r="J139" s="88">
        <f t="shared" ref="J139:J140" si="47">$D139*I139*100</f>
        <v>0</v>
      </c>
      <c r="K139" s="87"/>
      <c r="L139" s="88">
        <f t="shared" ref="L139:L140" si="48">$D139*K139*100</f>
        <v>0</v>
      </c>
      <c r="M139" s="87"/>
      <c r="N139" s="89">
        <f t="shared" ref="N139:N140" si="49">$D139*M139*100</f>
        <v>0</v>
      </c>
      <c r="P139" s="90" t="str">
        <f t="shared" si="22"/>
        <v>Composition and sufficient assignment duration of the team in order to perform the tasks specified in the schedule and personnel assignment plan</v>
      </c>
    </row>
    <row r="140" spans="1:16" ht="33.75" hidden="1" customHeight="1">
      <c r="A140" s="111" t="s">
        <v>354</v>
      </c>
      <c r="B140" s="381" t="s">
        <v>385</v>
      </c>
      <c r="C140" s="382"/>
      <c r="D140" s="86">
        <v>0</v>
      </c>
      <c r="E140" s="87"/>
      <c r="F140" s="88">
        <f t="shared" si="46"/>
        <v>0</v>
      </c>
      <c r="G140" s="87"/>
      <c r="H140" s="88">
        <f t="shared" si="46"/>
        <v>0</v>
      </c>
      <c r="I140" s="87"/>
      <c r="J140" s="88">
        <f t="shared" si="47"/>
        <v>0</v>
      </c>
      <c r="K140" s="87"/>
      <c r="L140" s="88">
        <f t="shared" si="48"/>
        <v>0</v>
      </c>
      <c r="M140" s="87"/>
      <c r="N140" s="89">
        <f t="shared" si="49"/>
        <v>0</v>
      </c>
      <c r="P140" s="90" t="str">
        <f t="shared" si="22"/>
        <v>Qualifications and sufficient assignment duration of the team (professional experience and other specific experience) in order to process theme 1</v>
      </c>
    </row>
    <row r="141" spans="1:16" ht="33.75" hidden="1" customHeight="1">
      <c r="A141" s="85" t="s">
        <v>355</v>
      </c>
      <c r="B141" s="383" t="s">
        <v>386</v>
      </c>
      <c r="C141" s="384"/>
      <c r="D141" s="86">
        <v>0</v>
      </c>
      <c r="E141" s="114"/>
      <c r="F141" s="94">
        <f>$D141*E141*100</f>
        <v>0</v>
      </c>
      <c r="G141" s="114"/>
      <c r="H141" s="94">
        <f>$D141*G141*100</f>
        <v>0</v>
      </c>
      <c r="I141" s="114"/>
      <c r="J141" s="94">
        <f>$D141*I141*100</f>
        <v>0</v>
      </c>
      <c r="K141" s="114"/>
      <c r="L141" s="94">
        <f>$D141*K141*100</f>
        <v>0</v>
      </c>
      <c r="M141" s="114"/>
      <c r="N141" s="95">
        <f>$D141*M141*100</f>
        <v>0</v>
      </c>
      <c r="P141" s="90" t="str">
        <f t="shared" si="22"/>
        <v>Qualifications and sufficient assignment duration of the team (professional experience and other specific experience) in order to process theme 2</v>
      </c>
    </row>
    <row r="142" spans="1:16" ht="11.25" hidden="1" customHeight="1" outlineLevel="1">
      <c r="A142" s="385" t="s">
        <v>361</v>
      </c>
      <c r="B142" s="385"/>
      <c r="C142" s="386"/>
      <c r="D142" s="96">
        <f>SUM(D139:D141)</f>
        <v>0</v>
      </c>
      <c r="E142" s="97"/>
      <c r="F142" s="98">
        <f>SUM(F139:F141)</f>
        <v>0</v>
      </c>
      <c r="G142" s="97"/>
      <c r="H142" s="98">
        <f>SUM(H139:H141)</f>
        <v>0</v>
      </c>
      <c r="I142" s="97"/>
      <c r="J142" s="98">
        <f>SUM(J139:J141)</f>
        <v>0</v>
      </c>
      <c r="K142" s="97"/>
      <c r="L142" s="98">
        <f>SUM(L139:L141)</f>
        <v>0</v>
      </c>
      <c r="M142" s="97"/>
      <c r="N142" s="99">
        <f>SUM(N139:N141)</f>
        <v>0</v>
      </c>
      <c r="P142" s="78" t="str">
        <f t="shared" si="22"/>
        <v>Interim total 2.8</v>
      </c>
    </row>
    <row r="143" spans="1:16" ht="11.25" customHeight="1" collapsed="1">
      <c r="A143" s="387" t="s">
        <v>387</v>
      </c>
      <c r="B143" s="387"/>
      <c r="C143" s="388"/>
      <c r="D143" s="105">
        <f>SUM(D48,D68,D78,D88,D98,D108,D118,D128,D137)</f>
        <v>0.84999999999999976</v>
      </c>
      <c r="E143" s="106"/>
      <c r="F143" s="107" t="e">
        <f>SUM(F48,F68,F78,F88,F98,F137,#REF!,F142)</f>
        <v>#REF!</v>
      </c>
      <c r="G143" s="106"/>
      <c r="H143" s="107" t="e">
        <f>SUM(H48,H68,H78,H88,H98,H137,#REF!,H142)</f>
        <v>#REF!</v>
      </c>
      <c r="I143" s="106"/>
      <c r="J143" s="107">
        <f>SUM(J48+J68+J78+J88+J98+J108+J118+J128+J137)</f>
        <v>0</v>
      </c>
      <c r="K143" s="106"/>
      <c r="L143" s="107">
        <f>SUM(L48+L68+L78+L88+L98+L108+L118+L128+L137)</f>
        <v>0</v>
      </c>
      <c r="M143" s="106"/>
      <c r="N143" s="108" t="e">
        <f>SUM(N48,N68,N78,N88,N98,N137,#REF!,N142)</f>
        <v>#REF!</v>
      </c>
      <c r="P143" s="78" t="str">
        <f t="shared" si="22"/>
        <v>Total 2</v>
      </c>
    </row>
    <row r="144" spans="1:16" ht="12.75" customHeight="1">
      <c r="A144" s="372" t="s">
        <v>388</v>
      </c>
      <c r="B144" s="372"/>
      <c r="C144" s="373"/>
      <c r="D144" s="116">
        <f>D37+D143</f>
        <v>0.99999999999999978</v>
      </c>
      <c r="E144" s="117"/>
      <c r="F144" s="118" t="e">
        <f>F37+F143</f>
        <v>#REF!</v>
      </c>
      <c r="G144" s="117"/>
      <c r="H144" s="118" t="e">
        <f>H37+H143</f>
        <v>#REF!</v>
      </c>
      <c r="I144" s="117"/>
      <c r="J144" s="118">
        <f>J37+J143</f>
        <v>0</v>
      </c>
      <c r="K144" s="117"/>
      <c r="L144" s="118">
        <f>L37+L143</f>
        <v>0</v>
      </c>
      <c r="M144" s="117"/>
      <c r="N144" s="119" t="e">
        <f>N37+N143</f>
        <v>#REF!</v>
      </c>
      <c r="P144" s="78" t="str">
        <f t="shared" si="22"/>
        <v>Overall total 1 + 2</v>
      </c>
    </row>
    <row r="145" spans="1:16" ht="12.75" customHeight="1">
      <c r="A145" s="372" t="s">
        <v>389</v>
      </c>
      <c r="B145" s="372"/>
      <c r="C145" s="373"/>
      <c r="D145" s="120"/>
      <c r="E145" s="121"/>
      <c r="F145" s="122" t="e">
        <f>F144/1000</f>
        <v>#REF!</v>
      </c>
      <c r="G145" s="121"/>
      <c r="H145" s="122" t="e">
        <f>H144/1000</f>
        <v>#REF!</v>
      </c>
      <c r="I145" s="121"/>
      <c r="J145" s="122">
        <f>J144/1000</f>
        <v>0</v>
      </c>
      <c r="K145" s="121"/>
      <c r="L145" s="122">
        <f>L144/1000</f>
        <v>0</v>
      </c>
      <c r="M145" s="121"/>
      <c r="N145" s="123" t="e">
        <f>N144/1000</f>
        <v>#REF!</v>
      </c>
      <c r="P145" s="78" t="str">
        <f t="shared" si="22"/>
        <v>Assessment in %</v>
      </c>
    </row>
    <row r="146" spans="1:16" ht="12.75" customHeight="1">
      <c r="A146" s="372" t="s">
        <v>390</v>
      </c>
      <c r="B146" s="372"/>
      <c r="C146" s="373"/>
      <c r="D146" s="124"/>
      <c r="E146" s="125"/>
      <c r="F146" s="126" t="e">
        <f>_xlfn.RANK.EQ(F145,Wertung)</f>
        <v>#REF!</v>
      </c>
      <c r="G146" s="125"/>
      <c r="H146" s="126" t="e">
        <f>_xlfn.RANK.EQ(H145,Wertung)</f>
        <v>#REF!</v>
      </c>
      <c r="I146" s="125"/>
      <c r="J146" s="126" t="e">
        <f>_xlfn.RANK.EQ(J145,Wertung)</f>
        <v>#REF!</v>
      </c>
      <c r="K146" s="125"/>
      <c r="L146" s="126" t="e">
        <f>_xlfn.RANK.EQ(L145,Wertung)</f>
        <v>#REF!</v>
      </c>
      <c r="M146" s="125"/>
      <c r="N146" s="127" t="e">
        <f>_xlfn.RANK.EQ(N145,Wertung)</f>
        <v>#REF!</v>
      </c>
      <c r="P146" s="78" t="str">
        <f t="shared" si="22"/>
        <v>Ranking</v>
      </c>
    </row>
    <row r="147" spans="1:16" ht="10">
      <c r="E147" s="53"/>
      <c r="G147" s="53"/>
      <c r="I147" s="53"/>
      <c r="K147" s="53"/>
      <c r="M147" s="52"/>
    </row>
    <row r="148" spans="1:16" ht="22.5" customHeight="1">
      <c r="A148" s="374" t="s">
        <v>391</v>
      </c>
      <c r="B148" s="374"/>
      <c r="C148" s="374"/>
      <c r="D148" s="374"/>
      <c r="E148" s="374"/>
      <c r="F148" s="374"/>
      <c r="G148" s="374"/>
      <c r="H148" s="374"/>
      <c r="I148" s="374"/>
      <c r="J148" s="374"/>
      <c r="K148" s="374"/>
      <c r="L148" s="374"/>
      <c r="M148" s="374"/>
      <c r="N148" s="374"/>
    </row>
    <row r="149" spans="1:16" ht="37.75" customHeight="1">
      <c r="A149" s="375"/>
      <c r="B149" s="375"/>
      <c r="C149" s="375"/>
      <c r="E149" s="53"/>
      <c r="G149" s="53"/>
      <c r="I149" s="376"/>
      <c r="J149" s="376"/>
      <c r="K149" s="376"/>
      <c r="L149" s="376"/>
      <c r="M149" s="376"/>
      <c r="N149" s="376"/>
    </row>
    <row r="150" spans="1:16" ht="12" customHeight="1">
      <c r="B150" s="129"/>
      <c r="E150" s="53"/>
      <c r="G150" s="53"/>
      <c r="I150" s="371" t="s">
        <v>392</v>
      </c>
      <c r="J150" s="371"/>
      <c r="K150" s="371"/>
      <c r="L150" s="371"/>
      <c r="M150" s="371"/>
      <c r="N150" s="371"/>
    </row>
  </sheetData>
  <mergeCells count="165">
    <mergeCell ref="A1:J1"/>
    <mergeCell ref="L1:N1"/>
    <mergeCell ref="A2:B2"/>
    <mergeCell ref="C2:E2"/>
    <mergeCell ref="M2:N2"/>
    <mergeCell ref="A3:B3"/>
    <mergeCell ref="C3:E3"/>
    <mergeCell ref="G3:K5"/>
    <mergeCell ref="M3:N3"/>
    <mergeCell ref="A4:B4"/>
    <mergeCell ref="C4:E4"/>
    <mergeCell ref="M4:N4"/>
    <mergeCell ref="A5:B5"/>
    <mergeCell ref="C5:E5"/>
    <mergeCell ref="M5:N5"/>
    <mergeCell ref="O5:O6"/>
    <mergeCell ref="E6:F6"/>
    <mergeCell ref="G6:H6"/>
    <mergeCell ref="I6:J6"/>
    <mergeCell ref="K6:L6"/>
    <mergeCell ref="B12:C12"/>
    <mergeCell ref="B13:C13"/>
    <mergeCell ref="A14:C14"/>
    <mergeCell ref="B15:C15"/>
    <mergeCell ref="B16:C16"/>
    <mergeCell ref="B17:C17"/>
    <mergeCell ref="M6:N6"/>
    <mergeCell ref="B7:C7"/>
    <mergeCell ref="B8:C8"/>
    <mergeCell ref="B9:C9"/>
    <mergeCell ref="B10:N10"/>
    <mergeCell ref="B11:C11"/>
    <mergeCell ref="B24:C24"/>
    <mergeCell ref="B25:C25"/>
    <mergeCell ref="A26:C26"/>
    <mergeCell ref="B27:C27"/>
    <mergeCell ref="B28:C28"/>
    <mergeCell ref="B29:C29"/>
    <mergeCell ref="A18:C18"/>
    <mergeCell ref="B19:C19"/>
    <mergeCell ref="B20:C20"/>
    <mergeCell ref="B21:C21"/>
    <mergeCell ref="A22:C22"/>
    <mergeCell ref="B23:C23"/>
    <mergeCell ref="B36:C36"/>
    <mergeCell ref="A37:C37"/>
    <mergeCell ref="B38:N38"/>
    <mergeCell ref="B39:C39"/>
    <mergeCell ref="B40:C40"/>
    <mergeCell ref="B41:C41"/>
    <mergeCell ref="A30:C30"/>
    <mergeCell ref="B31:C31"/>
    <mergeCell ref="B32:C32"/>
    <mergeCell ref="B33:C33"/>
    <mergeCell ref="B34:C34"/>
    <mergeCell ref="A35:C35"/>
    <mergeCell ref="A48:C48"/>
    <mergeCell ref="B49:C49"/>
    <mergeCell ref="B50:C50"/>
    <mergeCell ref="B51:C51"/>
    <mergeCell ref="B52:C52"/>
    <mergeCell ref="B53:C53"/>
    <mergeCell ref="B42:C42"/>
    <mergeCell ref="B43:C43"/>
    <mergeCell ref="B44:C44"/>
    <mergeCell ref="B45:C45"/>
    <mergeCell ref="B46:C46"/>
    <mergeCell ref="B47:C47"/>
    <mergeCell ref="B60:C60"/>
    <mergeCell ref="B61:C61"/>
    <mergeCell ref="B62:C62"/>
    <mergeCell ref="B63:C63"/>
    <mergeCell ref="B64:C64"/>
    <mergeCell ref="B65:C65"/>
    <mergeCell ref="B54:C54"/>
    <mergeCell ref="B55:C55"/>
    <mergeCell ref="B56:C56"/>
    <mergeCell ref="B57:C57"/>
    <mergeCell ref="A58:C58"/>
    <mergeCell ref="B59:C59"/>
    <mergeCell ref="B72:C72"/>
    <mergeCell ref="B73:C73"/>
    <mergeCell ref="B74:C74"/>
    <mergeCell ref="B75:C75"/>
    <mergeCell ref="B76:C76"/>
    <mergeCell ref="B77:C77"/>
    <mergeCell ref="B66:C66"/>
    <mergeCell ref="B67:C67"/>
    <mergeCell ref="A68:C68"/>
    <mergeCell ref="B69:C69"/>
    <mergeCell ref="B70:C70"/>
    <mergeCell ref="B71:C71"/>
    <mergeCell ref="B84:C84"/>
    <mergeCell ref="B85:C85"/>
    <mergeCell ref="B86:C86"/>
    <mergeCell ref="B87:C87"/>
    <mergeCell ref="A88:C88"/>
    <mergeCell ref="B89:C89"/>
    <mergeCell ref="A78:C78"/>
    <mergeCell ref="B79:C79"/>
    <mergeCell ref="B80:C80"/>
    <mergeCell ref="B81:C81"/>
    <mergeCell ref="B82:C82"/>
    <mergeCell ref="B83:C83"/>
    <mergeCell ref="B96:C96"/>
    <mergeCell ref="B97:C97"/>
    <mergeCell ref="A98:C98"/>
    <mergeCell ref="B99:C99"/>
    <mergeCell ref="B100:C100"/>
    <mergeCell ref="B101:C101"/>
    <mergeCell ref="B90:C90"/>
    <mergeCell ref="B91:C91"/>
    <mergeCell ref="B92:C92"/>
    <mergeCell ref="B93:C93"/>
    <mergeCell ref="B94:C94"/>
    <mergeCell ref="B95:C95"/>
    <mergeCell ref="A108:C108"/>
    <mergeCell ref="B109:C109"/>
    <mergeCell ref="B110:C110"/>
    <mergeCell ref="B111:C111"/>
    <mergeCell ref="B112:C112"/>
    <mergeCell ref="B113:C113"/>
    <mergeCell ref="B102:C102"/>
    <mergeCell ref="B103:C103"/>
    <mergeCell ref="B104:C104"/>
    <mergeCell ref="B105:C105"/>
    <mergeCell ref="B106:C106"/>
    <mergeCell ref="B107:C107"/>
    <mergeCell ref="B120:C120"/>
    <mergeCell ref="B121:C121"/>
    <mergeCell ref="B122:C122"/>
    <mergeCell ref="B123:C123"/>
    <mergeCell ref="B124:C124"/>
    <mergeCell ref="B125:C125"/>
    <mergeCell ref="B114:C114"/>
    <mergeCell ref="B115:C115"/>
    <mergeCell ref="B116:C116"/>
    <mergeCell ref="B117:C117"/>
    <mergeCell ref="A118:C118"/>
    <mergeCell ref="B119:C119"/>
    <mergeCell ref="B132:C132"/>
    <mergeCell ref="B133:C133"/>
    <mergeCell ref="B134:C134"/>
    <mergeCell ref="B135:C135"/>
    <mergeCell ref="B136:C136"/>
    <mergeCell ref="A137:C137"/>
    <mergeCell ref="B126:C126"/>
    <mergeCell ref="B127:C127"/>
    <mergeCell ref="A128:C128"/>
    <mergeCell ref="B129:C129"/>
    <mergeCell ref="B130:C130"/>
    <mergeCell ref="B131:C131"/>
    <mergeCell ref="I150:N150"/>
    <mergeCell ref="A144:C144"/>
    <mergeCell ref="A145:C145"/>
    <mergeCell ref="A146:C146"/>
    <mergeCell ref="A148:N148"/>
    <mergeCell ref="A149:C149"/>
    <mergeCell ref="I149:N149"/>
    <mergeCell ref="B138:C138"/>
    <mergeCell ref="B139:C139"/>
    <mergeCell ref="B140:C140"/>
    <mergeCell ref="B141:C141"/>
    <mergeCell ref="A142:C142"/>
    <mergeCell ref="A143:C143"/>
  </mergeCells>
  <conditionalFormatting sqref="D144">
    <cfRule type="cellIs" dxfId="0" priority="1" operator="notEqual">
      <formula>1</formula>
    </cfRule>
  </conditionalFormatting>
  <dataValidations count="1">
    <dataValidation type="decimal" allowBlank="1" showInputMessage="1" showErrorMessage="1" sqref="D12:D13 D16:D17 D20:D21 D24:D25 D28:D29 D32:D34 D36 D40:D47 D60:D67 D70:D77 D80:D87 D90:D97 D130:D136 D139:D141 D100:D107 D110:D117 D120:D127 D50:D57" xr:uid="{F35337F8-878D-4A1D-AE12-677F0444A866}">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21</v>
      </c>
      <c r="B1" s="8"/>
      <c r="C1" s="8"/>
      <c r="D1" s="8"/>
      <c r="E1" s="8"/>
      <c r="F1" s="8"/>
    </row>
    <row r="2" spans="1:6">
      <c r="A2" s="4" t="s">
        <v>22</v>
      </c>
      <c r="B2" s="8"/>
      <c r="C2" s="8"/>
      <c r="D2" s="8"/>
      <c r="E2" s="8"/>
      <c r="F2" s="8"/>
    </row>
    <row r="3" spans="1:6" ht="26">
      <c r="A3" s="8"/>
      <c r="B3" s="5" t="s">
        <v>182</v>
      </c>
      <c r="C3" s="8"/>
      <c r="D3" s="8"/>
      <c r="E3" s="8"/>
      <c r="F3" s="8"/>
    </row>
    <row r="4" spans="1:6">
      <c r="A4" s="4" t="s">
        <v>23</v>
      </c>
      <c r="B4" s="8"/>
      <c r="C4" s="8"/>
      <c r="D4" s="8"/>
      <c r="E4" s="8"/>
      <c r="F4" s="8"/>
    </row>
    <row r="5" spans="1:6" ht="38.5">
      <c r="A5" s="8"/>
      <c r="B5" s="5" t="s">
        <v>24</v>
      </c>
      <c r="C5" s="8"/>
      <c r="D5" s="8"/>
      <c r="E5" s="8"/>
      <c r="F5" s="8"/>
    </row>
    <row r="6" spans="1:6">
      <c r="A6" s="4" t="s">
        <v>25</v>
      </c>
      <c r="B6" s="5"/>
      <c r="C6" s="8"/>
      <c r="D6" s="8"/>
      <c r="E6" s="8"/>
      <c r="F6" s="8"/>
    </row>
    <row r="7" spans="1:6" ht="51">
      <c r="A7" s="4"/>
      <c r="B7" s="5" t="s">
        <v>26</v>
      </c>
      <c r="C7" s="8"/>
      <c r="D7" s="8"/>
      <c r="E7" s="8"/>
      <c r="F7" s="8"/>
    </row>
    <row r="8" spans="1:6">
      <c r="A8" s="4" t="s">
        <v>27</v>
      </c>
      <c r="B8" s="5"/>
      <c r="C8" s="8"/>
      <c r="D8" s="8"/>
      <c r="E8" s="8"/>
      <c r="F8" s="8"/>
    </row>
    <row r="9" spans="1:6" ht="26">
      <c r="A9" s="8"/>
      <c r="B9" s="5" t="s">
        <v>28</v>
      </c>
      <c r="C9" s="8"/>
      <c r="D9" s="8"/>
      <c r="E9" s="8"/>
      <c r="F9" s="8"/>
    </row>
    <row r="10" spans="1:6">
      <c r="A10" s="4" t="s">
        <v>29</v>
      </c>
      <c r="B10" s="8"/>
      <c r="C10" s="8"/>
      <c r="D10" s="8"/>
      <c r="E10" s="8"/>
      <c r="F10" s="8"/>
    </row>
    <row r="11" spans="1:6" ht="25">
      <c r="A11" s="8"/>
      <c r="B11" s="7" t="s">
        <v>30</v>
      </c>
      <c r="C11" s="8"/>
      <c r="D11" s="8"/>
      <c r="E11" s="8"/>
      <c r="F11" s="8"/>
    </row>
    <row r="12" spans="1:6">
      <c r="A12" s="4" t="s">
        <v>86</v>
      </c>
      <c r="B12" s="8"/>
      <c r="C12" s="8"/>
      <c r="D12" s="8"/>
      <c r="E12" s="8"/>
      <c r="F12" s="8"/>
    </row>
    <row r="13" spans="1:6" ht="26">
      <c r="A13" s="8"/>
      <c r="B13" s="5" t="s">
        <v>31</v>
      </c>
      <c r="C13" s="8"/>
      <c r="D13" s="8"/>
      <c r="E13" s="8"/>
      <c r="F13" s="8"/>
    </row>
    <row r="14" spans="1:6" ht="30.75" customHeight="1">
      <c r="A14" s="435" t="s">
        <v>87</v>
      </c>
      <c r="B14" s="435"/>
      <c r="C14" s="8"/>
      <c r="D14" s="8"/>
      <c r="E14" s="8"/>
      <c r="F14" s="8"/>
    </row>
    <row r="15" spans="1:6" ht="30.75" customHeight="1">
      <c r="A15" s="8"/>
      <c r="B15" s="5" t="s">
        <v>32</v>
      </c>
      <c r="C15" s="8"/>
      <c r="D15" s="8"/>
      <c r="E15" s="8"/>
      <c r="F15" s="8"/>
    </row>
    <row r="16" spans="1:6">
      <c r="A16" s="4" t="s">
        <v>88</v>
      </c>
      <c r="B16" s="8"/>
      <c r="C16" s="8"/>
      <c r="D16" s="8"/>
      <c r="E16" s="8"/>
      <c r="F16" s="8"/>
    </row>
    <row r="17" spans="1:6" ht="38.5">
      <c r="A17" s="8"/>
      <c r="B17" s="5" t="s">
        <v>33</v>
      </c>
      <c r="C17" s="8"/>
      <c r="D17" s="8"/>
      <c r="E17" s="8"/>
      <c r="F17" s="8"/>
    </row>
    <row r="18" spans="1:6">
      <c r="A18" s="4" t="s">
        <v>89</v>
      </c>
      <c r="B18" s="8"/>
      <c r="C18" s="8"/>
      <c r="D18" s="8"/>
      <c r="E18" s="8"/>
      <c r="F18" s="8"/>
    </row>
    <row r="19" spans="1:6" ht="26.9" customHeight="1">
      <c r="A19" s="8"/>
      <c r="B19" s="5" t="s">
        <v>34</v>
      </c>
      <c r="C19" s="8"/>
      <c r="D19" s="8"/>
      <c r="E19" s="8"/>
      <c r="F19" s="8"/>
    </row>
    <row r="20" spans="1:6">
      <c r="A20" s="4" t="s">
        <v>90</v>
      </c>
      <c r="B20" s="8"/>
      <c r="C20" s="8"/>
      <c r="D20" s="8"/>
      <c r="E20" s="8"/>
      <c r="F20" s="8"/>
    </row>
    <row r="21" spans="1:6" ht="31" customHeight="1">
      <c r="A21" s="8"/>
      <c r="B21" s="5" t="s">
        <v>164</v>
      </c>
      <c r="C21" s="5"/>
      <c r="D21" s="8"/>
      <c r="E21" s="8"/>
      <c r="F21" s="8"/>
    </row>
    <row r="22" spans="1:6">
      <c r="A22" s="4" t="s">
        <v>91</v>
      </c>
      <c r="B22" s="8"/>
      <c r="C22" s="8"/>
      <c r="D22" s="8"/>
      <c r="E22" s="8"/>
      <c r="F22" s="8"/>
    </row>
    <row r="23" spans="1:6" ht="90" customHeight="1">
      <c r="A23" s="8"/>
      <c r="B23" s="5" t="s">
        <v>35</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36" t="s">
        <v>76</v>
      </c>
      <c r="D3" s="36"/>
    </row>
    <row r="4" spans="3:4">
      <c r="C4" t="s">
        <v>75</v>
      </c>
    </row>
    <row r="5" spans="3:4">
      <c r="C5" t="s">
        <v>77</v>
      </c>
    </row>
    <row r="6" spans="3:4">
      <c r="C6" t="s">
        <v>78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602fa0ce57c2e5f4f3c9d5413d2a363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cf666f8bdf1d5d8af80c8a90fc26609a"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AC1E2A29-A3AC-426C-836C-EA6DCC892A59}"/>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Pidhoretska, Yuliia GIZ UA</cp:lastModifiedBy>
  <cp:revision/>
  <cp:lastPrinted>2025-07-31T07:49:16Z</cp:lastPrinted>
  <dcterms:created xsi:type="dcterms:W3CDTF">2015-10-29T07:24:41Z</dcterms:created>
  <dcterms:modified xsi:type="dcterms:W3CDTF">2025-11-03T17:28:00Z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